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04F9ECFA-007C-4A36-B2E0-95A7C91BFBA9}"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14" r:id="rId2"/>
    <sheet name="Instructions" sheetId="9" r:id="rId3"/>
    <sheet name="Test Cases" sheetId="15" r:id="rId4"/>
    <sheet name="Appendix" sheetId="10" r:id="rId5"/>
    <sheet name="Change Log" sheetId="11" r:id="rId6"/>
    <sheet name="Issue Code Table" sheetId="16" r:id="rId7"/>
  </sheets>
  <definedNames>
    <definedName name="_xlnm._FilterDatabase" localSheetId="3" hidden="1">'Test Cases'!$A$2:$AA$280</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2" i="14" l="1"/>
  <c r="M12" i="14"/>
  <c r="E12" i="14"/>
  <c r="D12" i="14"/>
  <c r="C12" i="14"/>
  <c r="B12"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191" i="15"/>
  <c r="AA192" i="15"/>
  <c r="AA193" i="15"/>
  <c r="AA194" i="15"/>
  <c r="AA195" i="15"/>
  <c r="AA196" i="15"/>
  <c r="AA197" i="15"/>
  <c r="AA198" i="15"/>
  <c r="AA199" i="15"/>
  <c r="AA200" i="15"/>
  <c r="AA201" i="15"/>
  <c r="AA202" i="15"/>
  <c r="AA203" i="15"/>
  <c r="AA204" i="15"/>
  <c r="AA205" i="15"/>
  <c r="AA206" i="15"/>
  <c r="AA207" i="15"/>
  <c r="AA208" i="15"/>
  <c r="AA209" i="15"/>
  <c r="AA210" i="15"/>
  <c r="AA211" i="15"/>
  <c r="AA212" i="15"/>
  <c r="AA213" i="15"/>
  <c r="AA214" i="15"/>
  <c r="AA215" i="15"/>
  <c r="AA216" i="15"/>
  <c r="AA217" i="15"/>
  <c r="AA218" i="15"/>
  <c r="AA219" i="15"/>
  <c r="AA220" i="15"/>
  <c r="AA221" i="15"/>
  <c r="AA222" i="15"/>
  <c r="AA223" i="15"/>
  <c r="AA224" i="15"/>
  <c r="AA225" i="15"/>
  <c r="AA226" i="15"/>
  <c r="AA227" i="15"/>
  <c r="AA228" i="15"/>
  <c r="AA229" i="15"/>
  <c r="AA230" i="15"/>
  <c r="AA231" i="15"/>
  <c r="AA232" i="15"/>
  <c r="AA233" i="15"/>
  <c r="AA234" i="15"/>
  <c r="AA235" i="15"/>
  <c r="AA236" i="15"/>
  <c r="AA237" i="15"/>
  <c r="AA238" i="15"/>
  <c r="AA239" i="15"/>
  <c r="AA240" i="15"/>
  <c r="AA241" i="15"/>
  <c r="AA242" i="15"/>
  <c r="AA243" i="15"/>
  <c r="AA244" i="15"/>
  <c r="AA245" i="15"/>
  <c r="AA246" i="15"/>
  <c r="AA247" i="15"/>
  <c r="AA248" i="15"/>
  <c r="AA249" i="15"/>
  <c r="AA250" i="15"/>
  <c r="AA251" i="15"/>
  <c r="AA252" i="15"/>
  <c r="AA253" i="15"/>
  <c r="AA254" i="15"/>
  <c r="AA255" i="15"/>
  <c r="AA256" i="15"/>
  <c r="AA257" i="15"/>
  <c r="AA258" i="15"/>
  <c r="AA259" i="15"/>
  <c r="AA260" i="15"/>
  <c r="AA261" i="15"/>
  <c r="AA262" i="15"/>
  <c r="AA263" i="15"/>
  <c r="AA264" i="15"/>
  <c r="AA265" i="15"/>
  <c r="AA266" i="15"/>
  <c r="AA267" i="15"/>
  <c r="AA268" i="15"/>
  <c r="AA269" i="15"/>
  <c r="AA270" i="15"/>
  <c r="AA271" i="15"/>
  <c r="AA272" i="15"/>
  <c r="AA273" i="15"/>
  <c r="AA274" i="15"/>
  <c r="AA275" i="15"/>
  <c r="AA276" i="15"/>
  <c r="AA277" i="15"/>
  <c r="AA278" i="15"/>
  <c r="AA279" i="15"/>
  <c r="AA3" i="15"/>
  <c r="F17" i="14" l="1"/>
  <c r="F21" i="14"/>
  <c r="F23" i="14"/>
  <c r="F20" i="14"/>
  <c r="F18" i="14"/>
  <c r="F22" i="14"/>
  <c r="F19" i="14"/>
  <c r="E17" i="14"/>
  <c r="E21" i="14"/>
  <c r="E18" i="14"/>
  <c r="E22" i="14"/>
  <c r="E20" i="14"/>
  <c r="E19" i="14"/>
  <c r="E23" i="14"/>
  <c r="D17" i="14"/>
  <c r="D21" i="14"/>
  <c r="D20" i="14"/>
  <c r="D18" i="14"/>
  <c r="D22" i="14"/>
  <c r="D19" i="14"/>
  <c r="D23" i="14"/>
  <c r="C17" i="14"/>
  <c r="C21" i="14"/>
  <c r="C18" i="14"/>
  <c r="C22" i="14"/>
  <c r="C20" i="14"/>
  <c r="C19" i="14"/>
  <c r="C23" i="14"/>
  <c r="B29" i="14"/>
  <c r="B27" i="14"/>
  <c r="N12" i="14" l="1"/>
  <c r="A27" i="14" s="1"/>
  <c r="F12" i="14"/>
  <c r="A29" i="14"/>
  <c r="I23" i="14"/>
  <c r="I17" i="14"/>
  <c r="H18" i="14"/>
  <c r="I21" i="14"/>
  <c r="I18" i="14"/>
  <c r="I22" i="14"/>
  <c r="D16" i="14"/>
  <c r="I16" i="14" s="1"/>
  <c r="C16" i="14"/>
  <c r="I20" i="14"/>
  <c r="E16" i="14"/>
  <c r="F16" i="14"/>
  <c r="I19" i="14"/>
  <c r="H22" i="14" l="1"/>
  <c r="H23" i="14"/>
  <c r="H21" i="14"/>
  <c r="H17" i="14"/>
  <c r="H16" i="14"/>
  <c r="H20" i="14"/>
  <c r="H19" i="14"/>
  <c r="D24" i="14" l="1"/>
  <c r="G12" i="14" s="1"/>
</calcChain>
</file>

<file path=xl/sharedStrings.xml><?xml version="1.0" encoding="utf-8"?>
<sst xmlns="http://schemas.openxmlformats.org/spreadsheetml/2006/main" count="6679" uniqueCount="4452">
  <si>
    <t>Internal Revenue Service</t>
  </si>
  <si>
    <t>Office of Safeguards</t>
  </si>
  <si>
    <t xml:space="preserve"> ▪ SCSEM Subject: Microsoft Server 2012R2</t>
  </si>
  <si>
    <t xml:space="preserve"> ▪ SCSEM Release Date: September 30, 2020</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</si>
  <si>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</si>
  <si>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</si>
  <si>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</si>
  <si>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</si>
  <si>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</si>
  <si>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</si>
  <si>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</si>
  <si>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</si>
  <si>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</si>
  <si>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</si>
  <si>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</si>
  <si>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</si>
  <si>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</si>
  <si>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</si>
  <si>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</si>
  <si>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</si>
  <si>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</si>
  <si>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</si>
  <si>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</si>
  <si>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</si>
  <si>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</si>
  <si>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</si>
  <si>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</si>
  <si>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</si>
  <si>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</si>
  <si>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</si>
  <si>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</si>
  <si>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</si>
  <si>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</si>
  <si>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</si>
  <si>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</si>
  <si>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</si>
  <si>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</si>
  <si>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</si>
  <si>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</si>
  <si>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</si>
  <si>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</si>
  <si>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</si>
  <si>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</si>
  <si>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</si>
  <si>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</si>
  <si>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</si>
  <si>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</si>
  <si>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</si>
  <si>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</si>
  <si>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</si>
  <si>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</si>
  <si>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</si>
  <si>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</si>
  <si>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</si>
  <si>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</si>
  <si>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</si>
  <si>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</si>
  <si>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</si>
  <si>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</si>
  <si>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</si>
  <si>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</si>
  <si>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</si>
  <si>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</si>
  <si>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</si>
  <si>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</si>
  <si>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</si>
  <si>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2012R2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</si>
  <si>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</si>
  <si>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</si>
  <si>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</si>
  <si>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</si>
  <si>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</si>
  <si>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</si>
  <si>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</si>
  <si>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</si>
  <si>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</si>
  <si>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</si>
  <si>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</si>
  <si>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</si>
  <si>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</si>
  <si>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</si>
  <si>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</si>
  <si>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</si>
  <si>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</si>
  <si>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</si>
  <si>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</si>
  <si>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</si>
  <si>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</si>
  <si>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</si>
  <si>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</si>
  <si>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</si>
  <si>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</si>
  <si>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</si>
  <si>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</si>
  <si>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</si>
  <si>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</si>
  <si>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</si>
  <si>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</si>
  <si>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</si>
  <si>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</si>
  <si>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</si>
  <si>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</si>
  <si>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</si>
  <si>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</si>
  <si>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</si>
  <si>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</si>
  <si>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</si>
  <si>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</si>
  <si>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</si>
  <si>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</si>
  <si>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</si>
  <si>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</si>
  <si>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</si>
  <si>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</si>
  <si>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</si>
  <si>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</si>
  <si>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</si>
  <si>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</si>
  <si>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</si>
  <si>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</si>
  <si>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</si>
  <si>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</si>
  <si>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</si>
  <si>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</si>
  <si>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</si>
  <si>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</si>
  <si>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</si>
  <si>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</si>
  <si>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</si>
  <si>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</si>
  <si>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</si>
  <si>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</si>
  <si>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</si>
  <si>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</si>
  <si>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</si>
  <si>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</si>
  <si>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</si>
  <si>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</si>
  <si>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</si>
  <si>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</si>
  <si>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</si>
  <si>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</si>
  <si>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</si>
  <si>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</si>
  <si>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</si>
  <si>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</si>
  <si>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</si>
  <si>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</si>
  <si>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</si>
  <si>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</si>
  <si>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</si>
  <si>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</si>
  <si>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</si>
  <si>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</si>
  <si>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</si>
  <si>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</si>
  <si>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</si>
  <si>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 xml:space="preserve">Remediation Statement (Internal Use Only)         </t>
  </si>
  <si>
    <t xml:space="preserve">CAP Request Statement (Internal Use Only)
</t>
  </si>
  <si>
    <t>Risk Rating (Do Not Edit)</t>
  </si>
  <si>
    <t>WIN2012R2-001</t>
  </si>
  <si>
    <t>SA-22</t>
  </si>
  <si>
    <t>Unsupported System Components</t>
  </si>
  <si>
    <t>Test (Manual)</t>
  </si>
  <si>
    <t>Vendor Support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</si>
  <si>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</si>
  <si>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</si>
  <si>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</si>
  <si>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r>
      <t xml:space="preserve">End of General Support:
</t>
    </r>
    <r>
      <rPr>
        <sz val="10"/>
        <color theme="1"/>
        <rFont val="Arial"/>
        <family val="2"/>
      </rPr>
      <t>Win 2012 Mainstream: 10/09/2018
Extended Support: 10/10/2023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</si>
  <si>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</si>
  <si>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</si>
  <si>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</si>
  <si>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Windows Server Operation System to a vendor-supported version. Once deployed, harden the upgraded system in accordance with IRS standards using the corresponding SCSEM for a Windows Server.</t>
  </si>
  <si>
    <t>Upgrade the Windows Server Operating System (OS) to a vendor-supported version. Once deployed, harden the upgraded system in accordance with IRS standards using the corresponding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</si>
  <si>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</si>
  <si>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WIN2012R2-002</t>
  </si>
  <si>
    <t>SI-2</t>
  </si>
  <si>
    <t>Flaw Remediation</t>
  </si>
  <si>
    <t>Keep OS Patch Level Current</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</si>
  <si>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</si>
  <si>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</si>
  <si>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</si>
  <si>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</si>
  <si>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</si>
  <si>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</si>
  <si>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2012 R2 Server security patches for Security-relevant software updates to include, patches, service packs, hot fixes, and antivirus signatures. </t>
  </si>
  <si>
    <t xml:space="preserve">Obtain and install the latest Windows 2012 R2 Server security patches for security-relevant software updates to include, patches, service packs, hot fixes, and antivirus signatures. </t>
  </si>
  <si>
    <t>To close this finding, please provide a screenshot of the updated windows version and its patch level with the agency's CAP.</t>
  </si>
  <si>
    <t>WIN2012R2-003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</si>
  <si>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</si>
  <si>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</si>
  <si>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</si>
  <si>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</si>
  <si>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</si>
  <si>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</si>
  <si>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</si>
  <si>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</si>
  <si>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</si>
  <si>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</si>
  <si>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</si>
  <si>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</si>
  <si>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</si>
  <si>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WIN2012R2-004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</si>
  <si>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</si>
  <si>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</si>
  <si>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</si>
  <si>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</si>
  <si>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</si>
  <si>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</si>
  <si>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</si>
  <si>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</si>
  <si>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</si>
  <si>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</si>
  <si>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</si>
  <si>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WIN2012R2-005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</si>
  <si>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</si>
  <si>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</si>
  <si>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</si>
  <si>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</si>
  <si>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</si>
  <si>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</si>
  <si>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</si>
  <si>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</si>
  <si>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</si>
  <si>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</si>
  <si>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</si>
  <si>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</si>
  <si>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</si>
  <si>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</si>
  <si>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</si>
  <si>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</si>
  <si>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CCE-37166-6</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</si>
  <si>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</si>
  <si>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WIN2012R2-006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</si>
  <si>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</si>
  <si>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</si>
  <si>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security setting "Maximum password age" is set to 90 or fewer days for Administrators and Standard Users</t>
  </si>
  <si>
    <t>The setting "Maximum password age" is not set to "90 or fewer days, but not 0".</t>
  </si>
  <si>
    <t>Added requirement for Standard Users</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</si>
  <si>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</si>
  <si>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</si>
  <si>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</si>
  <si>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</si>
  <si>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establish the recommended configuration via GP: 
Set the following UI path to 90 or fewer days for Administrators and  Standard Users, but not 0: Computer Configuration\Policies\Windows Settings\Security Settings\Account Policies\Password Policy\Maximum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</si>
  <si>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</si>
  <si>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CCE-37167-4</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</si>
  <si>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</si>
  <si>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</si>
  <si>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WIN2012R2-007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</si>
  <si>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</si>
  <si>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</si>
  <si>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</si>
  <si>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</si>
  <si>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</si>
  <si>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</si>
  <si>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</si>
  <si>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</si>
  <si>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</si>
  <si>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</si>
  <si>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CCE-37073-4</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</si>
  <si>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</si>
  <si>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WIN2012R2-008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</si>
  <si>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</si>
  <si>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The recommended state for this setting is: 14or more character(s).</t>
  </si>
  <si>
    <t>The setting "Minimum password length" is set to "14 or more character(s)".</t>
  </si>
  <si>
    <t>The setting "Minimum password length" is not set to "14 or more character(s)".</t>
  </si>
  <si>
    <t>Updated from "14" to "8"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</si>
  <si>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</si>
  <si>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</si>
  <si>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</si>
  <si>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</si>
  <si>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</si>
  <si>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</si>
  <si>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CCE-36534-6</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</si>
  <si>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</si>
  <si>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WIN2012R2-009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</si>
  <si>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</si>
  <si>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</si>
  <si>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</si>
  <si>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</si>
  <si>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</si>
  <si>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</si>
  <si>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</si>
  <si>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</si>
  <si>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</si>
  <si>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</si>
  <si>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CCE-37063-5</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</si>
  <si>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</si>
  <si>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WIN2012R2-010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</si>
  <si>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</si>
  <si>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</si>
  <si>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</si>
  <si>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</si>
  <si>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</si>
  <si>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</si>
  <si>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</si>
  <si>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</si>
  <si>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</si>
  <si>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</si>
  <si>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CCE-36286-3</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</si>
  <si>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</si>
  <si>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WIN2012R2-011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</si>
  <si>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</si>
  <si>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</si>
  <si>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</si>
  <si>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</si>
  <si>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setting 'Account lockout duration' is set to '120 or more minutes'</t>
  </si>
  <si>
    <t>The setting "Account lockout duration" is not set to "120 or more minute(s)".</t>
  </si>
  <si>
    <t>Updated to '120 or more minutes' - Pub 1075 9/2016</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</si>
  <si>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</si>
  <si>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</si>
  <si>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</si>
  <si>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</si>
  <si>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</si>
  <si>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</si>
  <si>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</si>
  <si>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</si>
  <si>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CCE-37034-6</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</si>
  <si>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</si>
  <si>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WIN2012R2-012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</si>
  <si>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</si>
  <si>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</si>
  <si>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The setting 'Account lockout threshold' is set to '3 or fewer invalid logon attempt(s), but not 0'</t>
  </si>
  <si>
    <t>The setting "Account lockout threshold" is not set to "3 or fewer invalid logon attempt(s) or is set to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</si>
  <si>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</si>
  <si>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</si>
  <si>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</si>
  <si>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</si>
  <si>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</si>
  <si>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To establish the recommended configuration via GP, set the following UI path to `3 or fewer invalid login attempt(s), but not 0`:
Computer Configuration\Policies\Windows Settings\Security Settings\Account Policies\Account Lockout Policy\Account lockout threshold.</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</si>
  <si>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</si>
  <si>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CCE-36008-1</t>
  </si>
  <si>
    <t>Set the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</si>
  <si>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WIN2012R2-013</t>
  </si>
  <si>
    <t>Set "Reset account lockout counter after" to "120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</si>
  <si>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or more minute(s)`.</t>
  </si>
  <si>
    <t>The setting 'Reset account lockout counter after' is set to '120 or more minutes'</t>
  </si>
  <si>
    <t>The setting "Reset account lockout counter after" is not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</si>
  <si>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</si>
  <si>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</si>
  <si>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`120 or more minute(s)`:
Computer Configuration\Policies\Windows Settings\Security Settings\Account Policies\Account Lockout Policy\Reset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</si>
  <si>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</si>
  <si>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CCE-36883-7</t>
  </si>
  <si>
    <t>Set "Reset account lockout counter after" to "120 or more minutes". One method to achieve the recommended configuration via Group Policy is to perform the following:
Set the following UI path to 120 or more minute(s):
Computer Configuration\Policies\Windows Settings\Security Settings\Account Policies\Account Lockout Policy\Reset account lockout counter after</t>
  </si>
  <si>
    <t>WIN2012R2-014</t>
  </si>
  <si>
    <t>CM-6</t>
  </si>
  <si>
    <t>Configuration Settings</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</si>
  <si>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</si>
  <si>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</si>
  <si>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</si>
  <si>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</si>
  <si>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</si>
  <si>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</si>
  <si>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</si>
  <si>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</si>
  <si>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</si>
  <si>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</si>
  <si>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</si>
  <si>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CCE-37056-9</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</si>
  <si>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</si>
  <si>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WIN2012R2-015</t>
  </si>
  <si>
    <t xml:space="preserve"> Configure "Access this computer from the network"</t>
  </si>
  <si>
    <t>This policy setting allows other users on the network to connect to the computer and is required by various network protocols that include Server Message Block (SMB)-based protocols, NetBIOS, Common Internet File System (CIFS), and Component Object Model Plus (COM+).
- **Level 1 - Domain Controller.** The recommended state for this setting is: `Administrators, Authenticated Users, ENTERPRISE DOMAIN CONTROLLERS`.
- **Level 1 - Member Server.** The recommended state for this setting is: `Administrators, Authenticated Users`.</t>
  </si>
  <si>
    <t>The setting 'Access this computer from the network' is set to 'Administrators, Authenticated Users, Enterprise Domain Controllers'</t>
  </si>
  <si>
    <t>The setting "Access this computer from the network" is not set to "Administrators, Authenticated Users, Enterprise Domain Controllers".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</si>
  <si>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</si>
  <si>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</si>
  <si>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</si>
  <si>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</si>
  <si>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CCE-35818-4</t>
  </si>
  <si>
    <t>Set "Access this computer from the network" to "Administrators, Authenticated Users, Enterprise Domain Controllers". One method to achieve the recommended configuration via Group Policy is to perform the following:
Set the following UI path Administrators, Authenticated Users, Enterprise Domain Controllers:
Computer Configuration\Policies\Windows Settings\Security Settings\Local Policies\User Rights Assignment\Access this computer from the network</t>
  </si>
  <si>
    <t>WIN2012R2-016</t>
  </si>
  <si>
    <t>AC-3</t>
  </si>
  <si>
    <t>Access Enforcement</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</si>
  <si>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</si>
  <si>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</si>
  <si>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</si>
  <si>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</si>
  <si>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</si>
  <si>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</si>
  <si>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</si>
  <si>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</si>
  <si>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CCE-36876-1</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</si>
  <si>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</si>
  <si>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WIN2012R2-017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</si>
  <si>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</si>
  <si>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</si>
  <si>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</si>
  <si>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</si>
  <si>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</si>
  <si>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</si>
  <si>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2.2.5</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</si>
  <si>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</si>
  <si>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</si>
  <si>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</si>
  <si>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CCE-37071-8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</si>
  <si>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</si>
  <si>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WIN2012R2-018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</si>
  <si>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</si>
  <si>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The recommended state for this setting is: `Administrators`.</t>
  </si>
  <si>
    <t>The setting 'Allow log on locally' is set to 'Administrators'</t>
  </si>
  <si>
    <t>The setting "Allow log on locally" is not set to "Administrators".</t>
  </si>
  <si>
    <t>2.2.6</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</si>
  <si>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</si>
  <si>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</si>
  <si>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</si>
  <si>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CCE-37659-0</t>
  </si>
  <si>
    <t>Set "Allow log on locally" to "Administrators". One method to achieve the recommended configuration via Group Policy is to perform the following:
Configure the following UI path Administrators:
Computer Configuration\Policies\Windows Settings\Security Settings\Local Policies\User Rights Assignment\Allow log on locally</t>
  </si>
  <si>
    <t>WIN2012R2-019</t>
  </si>
  <si>
    <t xml:space="preserve"> Configure "Allow log on through Remote Desktop Services"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</si>
  <si>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 **Level 1 - Domain Controller.** The recommended state for this setting is: `Administrators`.
- **Level 1 - Member Server.**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</si>
  <si>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The setting 'Allow log on through Remote Desktop Services' is set to 'Administrators, Remote Desktop Users'</t>
  </si>
  <si>
    <t>The setting "Allow log on through Remote Desktop Services" is not set to "Administrators, Remote Desktop Users".</t>
  </si>
  <si>
    <t>2.2.7</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</si>
  <si>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</si>
  <si>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 xml:space="preserve">To establish the recommended configuration via GP, configure the following UI path:
Computer Configuration\Policies\Windows Settings\Security Settings\Local Policies\User Rights Assignment\Allow log on through Remote Desktop Services.
</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</si>
  <si>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</si>
  <si>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CCE-37072-6</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</si>
  <si>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Assignment\Allow log on through Remote Desktop Services</t>
  </si>
  <si>
    <t>WIN2012R2-020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</si>
  <si>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</si>
  <si>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</si>
  <si>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The setting 'Back up files and directories' is set to 'Administrators'</t>
  </si>
  <si>
    <t>The setting "Back up files and directories" is not set to "Administrators".</t>
  </si>
  <si>
    <t>2.2.8</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</si>
  <si>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</si>
  <si>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</si>
  <si>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</si>
  <si>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CCE-35912-5</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</si>
  <si>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</si>
  <si>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WIN2012R2-021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</si>
  <si>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</si>
  <si>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</si>
  <si>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</si>
  <si>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</si>
  <si>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2.2.9</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</si>
  <si>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</si>
  <si>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</si>
  <si>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</si>
  <si>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CCE-37452-0</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</si>
  <si>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</si>
  <si>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WIN2012R2-022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</si>
  <si>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</si>
  <si>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</si>
  <si>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The setting 'Change the time zone' is set to 'Administrators, LOCAL SERVICE'</t>
  </si>
  <si>
    <t>The setting "Change the time zone" is not set to "Administrators, LOCAL SERVICE".</t>
  </si>
  <si>
    <t>2.2.10</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</si>
  <si>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</si>
  <si>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</si>
  <si>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CCE-37700-2</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</si>
  <si>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</si>
  <si>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WIN2012R2-023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</si>
  <si>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</si>
  <si>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</si>
  <si>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pagefile' is set to 'Administrators'</t>
  </si>
  <si>
    <t>The setting "Create a pagefile" is not set to "Administrators".</t>
  </si>
  <si>
    <t>2.2.11</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</si>
  <si>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</si>
  <si>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</si>
  <si>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CCE-35821-8</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</si>
  <si>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</si>
  <si>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WIN2012R2-024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</si>
  <si>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</si>
  <si>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</si>
  <si>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</si>
  <si>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</si>
  <si>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2.2.12</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</si>
  <si>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</si>
  <si>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</si>
  <si>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CCE-36861-3</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</si>
  <si>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</si>
  <si>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WIN2012R2-025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</si>
  <si>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</si>
  <si>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</si>
  <si>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setting 'Create global objects' is set to 'Administrators, LOCAL SERVICE, NETWORK SERVICE, SERVICE'</t>
  </si>
  <si>
    <t>The setting "Create global objects" is not set to "Administrators, LOCAL SERVICE, NETWORK SERVICE, SERVICE".</t>
  </si>
  <si>
    <t>2.2.13</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</si>
  <si>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</si>
  <si>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</si>
  <si>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CCE-37453-8</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</si>
  <si>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</si>
  <si>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WIN2012R2-026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</si>
  <si>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</si>
  <si>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</si>
  <si>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</si>
  <si>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</si>
  <si>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2.2.14</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</si>
  <si>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</si>
  <si>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</si>
  <si>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CCE-36532-0</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</si>
  <si>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</si>
  <si>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WIN2012R2-027</t>
  </si>
  <si>
    <t xml:space="preserve"> 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</si>
  <si>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 **Level 1 - Domain Controller.** The recommended state for this setting is: `Administrators`.
- **Level 1 - Member Server.** The recommended state for this setting is: `Administrators` and (when the _Hyper-V_ Role is installed) `NT VIRTUAL MACHINE\Virtual Machines`.</t>
  </si>
  <si>
    <t>The setting 'Create symbolic links' is set to 'Administrators'</t>
  </si>
  <si>
    <t>The setting "Create symbolic links" is not set to "Administrators".</t>
  </si>
  <si>
    <t>2.2.15</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</si>
  <si>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</si>
  <si>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</si>
  <si>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</si>
  <si>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CCE-35823-4</t>
  </si>
  <si>
    <t>Set "Create symbolic links" to "Administrators". One method to achieve the recommended configuration via Group Policy is to perform the following:
Set the following UI path to Administrators: 
Configure the following UI path: Computer Configuration\Policies\Windows Settings\Security Settings\Local Policies\User Rights Assignment\Create symbolic links</t>
  </si>
  <si>
    <t>WIN2012R2-028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</si>
  <si>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</si>
  <si>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</si>
  <si>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</si>
  <si>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</si>
  <si>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2.2.16</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</si>
  <si>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</si>
  <si>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</si>
  <si>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</si>
  <si>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CCE-37075-9</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</si>
  <si>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</si>
  <si>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WIN2012R2-029</t>
  </si>
  <si>
    <t>Configure "Deny access to this computer from the network"</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</si>
  <si>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 **Level 1 - Domain Controller.** The recommended state for this setting is to include: `Guests`.
- **Level 1 - Member Server.**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</si>
  <si>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setting 'Deny access to this computer from the network' is set to 'Guests, Local Account, Administrators'</t>
  </si>
  <si>
    <t>The setting "Deny access to this computer from the network" is not set to "Guests, Local Account, Administrators".</t>
  </si>
  <si>
    <t>HAC59</t>
  </si>
  <si>
    <t>HAC59: The guest account has improper access to data and/or resources</t>
  </si>
  <si>
    <t>2.2.17</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</si>
  <si>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</si>
  <si>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configure the following UI path: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</si>
  <si>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</si>
  <si>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CCE-37954-5</t>
  </si>
  <si>
    <t>Set "Deny access to this computer from the network" to "Guests, Local Account, Administrator".  One method to achieve the recommended configuration via Group Policy is to perform the following:
Set  the following UI path to Guests, Local Account, Administrator:
Computer Configuration\Policies\Windows Settings\Security Settings\Local Policies\User Rights Assignment\Deny access to this computer from the network</t>
  </si>
  <si>
    <t>WIN2012R2-030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</si>
  <si>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</si>
  <si>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</si>
  <si>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to include 'Guests'</t>
  </si>
  <si>
    <t>The setting "Deny log on as a batch job" does not include "Guests".</t>
  </si>
  <si>
    <t>2.2.18</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</si>
  <si>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</si>
  <si>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</si>
  <si>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</si>
  <si>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CCE-36923-1</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</si>
  <si>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</si>
  <si>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WIN2012R2-031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</si>
  <si>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</si>
  <si>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</si>
  <si>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to include 'Guests'</t>
  </si>
  <si>
    <t>The setting "Deny log on as a service" does not include "Guests".</t>
  </si>
  <si>
    <t>2.2.19</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</si>
  <si>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</si>
  <si>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</si>
  <si>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</si>
  <si>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CCE-36877-9</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</si>
  <si>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</si>
  <si>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WIN2012R2-032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</si>
  <si>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</si>
  <si>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</si>
  <si>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to include 'Guests'</t>
  </si>
  <si>
    <t>The setting "Deny log on locally" does not include "Guests".</t>
  </si>
  <si>
    <t>2.2.20</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</si>
  <si>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</si>
  <si>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</si>
  <si>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</si>
  <si>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CCE-37146-8</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</si>
  <si>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</si>
  <si>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WIN2012R2-033</t>
  </si>
  <si>
    <t>Configure "Deny log on through Remote Desktop Services"</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</si>
  <si>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 **Level 1 - Domain Controller.** The recommended state for this setting is: `Guests`.
- **Level 1 - Member Server.**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</si>
  <si>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setting 'Deny log on through Remote Desktop Services' to include 'Guests, Local account'</t>
  </si>
  <si>
    <t>The setting "Deny log on through Remote Desktop Services" does not include "Guests, Local account".</t>
  </si>
  <si>
    <t>2.2.21</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</si>
  <si>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</si>
  <si>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configure the following UI path: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</si>
  <si>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</si>
  <si>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CCE-36867-0</t>
  </si>
  <si>
    <t>Set "Deny log on through Remote Desktop Services"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</si>
  <si>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WIN2012R2-034</t>
  </si>
  <si>
    <t>Configure "Enable computer and user accounts to be trusted for delegation"</t>
  </si>
  <si>
    <t>This policy setting allows users to change the Trusted for Delegation setting on a computer object in Active Directory. Abuse of this privilege could allow unauthorized users to impersonate other users on the network.
- **Level 1 - Domain Controller.** The recommended state for this setting is: `Administrators`.
- **Level 1 - Member Server.** The recommended state for this setting is: `No One`.
**Note:** This user right is considered a "sensitive privilege" for the purposes of auditing.</t>
  </si>
  <si>
    <t>The setting 'Enable computer and user accounts to be trusted for delegation' is set to 'No One' (empty)</t>
  </si>
  <si>
    <t>The setting "Enable computer and user accounts to be trusted for delegation" is not set to "No One" (empty).</t>
  </si>
  <si>
    <t>2.2.22</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</si>
  <si>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</si>
  <si>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</si>
  <si>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CCE-36860-5</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</si>
  <si>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</si>
  <si>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WIN2012R2-035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</si>
  <si>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</si>
  <si>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</si>
  <si>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</si>
  <si>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</si>
  <si>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2.2.23</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</si>
  <si>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</si>
  <si>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</si>
  <si>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</si>
  <si>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CCE-37877-8</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</si>
  <si>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</si>
  <si>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WIN2012R2-036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</si>
  <si>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</si>
  <si>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</si>
  <si>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setting 'Generate security audits' is set to 'LOCAL SERVICE, NETWORK SERVICE'</t>
  </si>
  <si>
    <t>The setting "Generate security audits" is not set to "LOCAL SERVICE, NETWORK SERVICE".</t>
  </si>
  <si>
    <t>2.2.24</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</si>
  <si>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</si>
  <si>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</si>
  <si>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the _Web Server (IIS)_ Role with _Web Services_ Role Service, you will need to allow the IIS application pool(s) to be granted this user right.</t>
  </si>
  <si>
    <t>CCE-37639-2</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</si>
  <si>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</si>
  <si>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WIN2012R2-037</t>
  </si>
  <si>
    <t>Configure "Impersonate a client after authentication"</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</si>
  <si>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 **Level 1 - Domain Controller.** The recommended state for this setting is: ``Administrators, LOCAL SERVICE, NETWORK SERVICE, SERVICE``.
- **Level 1 - Member Server.**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</si>
  <si>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setting 'Impersonate a client after authentication' is set to 'Administrators, Local Service, Service, Network Service, IIS_IUSRS'</t>
  </si>
  <si>
    <t>The setting "Impersonate a client after authentication" is not set to "Administrators, Local Service, Service, Network Service, IIS_IUSRS".</t>
  </si>
  <si>
    <t>2.2.25</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</si>
  <si>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</si>
  <si>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configure the following UI path:
Computer Configuration\Policies\Windows Settings\Security Settings\Local Policies\User Rights Assignment\Impersonate a client after authentication.</t>
  </si>
  <si>
    <t>In most cases this configuration will have no impact. If you have installed the _Web Server (IIS)_ Role with _Web Services_ Role Service, you will need to also assign the user right to `IIS_IUSRS`.</t>
  </si>
  <si>
    <t>CCE-37106-2</t>
  </si>
  <si>
    <t>Set "Impersonate a client after authentication" to "Administrators, Local Service, Service, Network Service, IIS_IUSRS". One method to achieve the recommended configuration via Group Policy is to perform the following:
Set the following UI path Administrators, Local Service, Service, Network Service, IIS_IUSRS:
Computer Configuration\Policies\Windows Settings\Security Settings\Local Policies\User Rights Assignment\Impersonate a client after authentication</t>
  </si>
  <si>
    <t>WIN2012R2-038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</si>
  <si>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</si>
  <si>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</si>
  <si>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setting 'Increase scheduling priority' is set to 'Administrators'</t>
  </si>
  <si>
    <t>The setting "Increase scheduling priority" is not set to "Administrators".</t>
  </si>
  <si>
    <t>2.2.26</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</si>
  <si>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</si>
  <si>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Configuration\Policies\Windows Settings\Security Settings\Local Policies\User Rights Assignment\Increase scheduling priority.</t>
  </si>
  <si>
    <t>CCE-38326-5</t>
  </si>
  <si>
    <t>Set the "Increase scheduling priority" to "Administrators". One method to achieve the recommended configuration via Group Policy is to perform the following:
Set the following UI path to Administrators:
Computer Configuration\Policies\Windows Settings\Security Settings\Local Policies\User Rights Assignment\Increase scheduling priority</t>
  </si>
  <si>
    <t>WIN2012R2-039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</si>
  <si>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</si>
  <si>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</si>
  <si>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</si>
  <si>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</si>
  <si>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2.2.27</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</si>
  <si>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</si>
  <si>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</si>
  <si>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</si>
  <si>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CCE-36318-4</t>
  </si>
  <si>
    <t>Set the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</si>
  <si>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WIN2012R2-040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</si>
  <si>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</si>
  <si>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</si>
  <si>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 (empty)</t>
  </si>
  <si>
    <t>The setting "Lock pages in memory" is not set to "No One" (empty).</t>
  </si>
  <si>
    <t>2.2.28</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</si>
  <si>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</si>
  <si>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</si>
  <si>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CCE-36495-0</t>
  </si>
  <si>
    <t>Set the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</si>
  <si>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WIN2012R2-041</t>
  </si>
  <si>
    <t xml:space="preserve"> Configure "Manage auditing and security log"</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</si>
  <si>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granting the `Exchange Servers` group this privilege do conform with this benchmark. If the environment does not use Microsoft Exchange Server, then this privilege should be limited to only `Administrators` on DCs.
- **Level 1 - Domain Controller.** The recommended state for this setting is: `Administrators` and (when Exchange is running in the environment) `Exchange Servers`.
- **Level 1 - Member Server.**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</si>
  <si>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</si>
  <si>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</si>
  <si>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</si>
  <si>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</si>
  <si>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</si>
  <si>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CCE-35906-7</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</si>
  <si>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</si>
  <si>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WIN2012R2-042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</si>
  <si>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</si>
  <si>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</si>
  <si>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 (empty)</t>
  </si>
  <si>
    <t>The setting "Modify an object label" is not set to "No One" (empty).</t>
  </si>
  <si>
    <t>2.2.31</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</si>
  <si>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</si>
  <si>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</si>
  <si>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CCE-36054-5</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</si>
  <si>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</si>
  <si>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WIN2012R2-043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</si>
  <si>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</si>
  <si>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</si>
  <si>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</si>
  <si>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</si>
  <si>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</si>
  <si>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</si>
  <si>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</si>
  <si>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CCE-38113-7</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</si>
  <si>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</si>
  <si>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WIN2012R2-044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</si>
  <si>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</si>
  <si>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</si>
  <si>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</si>
  <si>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</si>
  <si>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</si>
  <si>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</si>
  <si>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</si>
  <si>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CCE-36143-6</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</si>
  <si>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</si>
  <si>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WIN2012R2-045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</si>
  <si>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</si>
  <si>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</si>
  <si>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</si>
  <si>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</si>
  <si>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</si>
  <si>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</si>
  <si>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</si>
  <si>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</si>
  <si>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CCE-37131-0</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</si>
  <si>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</si>
  <si>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WIN2012R2-046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</si>
  <si>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</si>
  <si>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</si>
  <si>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</si>
  <si>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</si>
  <si>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</si>
  <si>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</si>
  <si>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</si>
  <si>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CCE-36052-9</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</si>
  <si>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</si>
  <si>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WIN2012R2-047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</si>
  <si>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</si>
  <si>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</si>
  <si>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</si>
  <si>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</si>
  <si>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</si>
  <si>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</si>
  <si>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</si>
  <si>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</si>
  <si>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CCE-37430-6</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</si>
  <si>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</si>
  <si>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WIN2012R2-048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</si>
  <si>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</si>
  <si>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</si>
  <si>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</si>
  <si>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</si>
  <si>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</si>
  <si>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</si>
  <si>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</si>
  <si>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</si>
  <si>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CCE-37613-7</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</si>
  <si>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</si>
  <si>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WIN2012R2-049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</si>
  <si>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</si>
  <si>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</si>
  <si>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setting 'Shut down the system' is set to 'Administrators'</t>
  </si>
  <si>
    <t>The setting "Shut down the system" is not set to "Administrators".</t>
  </si>
  <si>
    <t>2.2.38</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</si>
  <si>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</si>
  <si>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To establish the recommended configuration via GP, set the following UI path to `Administrators`: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</si>
  <si>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</si>
  <si>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CCE-38328-1</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</si>
  <si>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</si>
  <si>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WIN2012R2-050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</si>
  <si>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</si>
  <si>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</si>
  <si>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</si>
  <si>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</si>
  <si>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2.2.40</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</si>
  <si>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</si>
  <si>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</si>
  <si>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CCE-38325-7</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</si>
  <si>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</si>
  <si>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WIN2012R2-051</t>
  </si>
  <si>
    <t>AC-2</t>
  </si>
  <si>
    <t>Account Management</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</si>
  <si>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</si>
  <si>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</si>
  <si>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The setting 'Accounts: Administrator account status' is set to 'Disabled'</t>
  </si>
  <si>
    <t>The setting "Accounts: Administrator account status" is not set to "Disabled".</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</si>
  <si>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</si>
  <si>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</si>
  <si>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</si>
  <si>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</si>
  <si>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</si>
  <si>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</si>
  <si>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</si>
  <si>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CCE-37953-7</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</si>
  <si>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</si>
  <si>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WIN2012R2-052</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</si>
  <si>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</si>
  <si>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</si>
  <si>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</si>
  <si>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</si>
  <si>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</si>
  <si>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</si>
  <si>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</si>
  <si>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</si>
  <si>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</si>
  <si>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</si>
  <si>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Users will not be able to log onto the computer with their Microsoft account.</t>
  </si>
  <si>
    <t>CCE-36147-7</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</si>
  <si>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</si>
  <si>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WIN2012R2-053</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</si>
  <si>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</si>
  <si>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</si>
  <si>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</si>
  <si>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</si>
  <si>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</si>
  <si>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</si>
  <si>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</si>
  <si>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</si>
  <si>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CCE-37432-2</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</si>
  <si>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</si>
  <si>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WIN2012R2-054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</si>
  <si>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</si>
  <si>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</si>
  <si>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</si>
  <si>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</si>
  <si>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</si>
  <si>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</si>
  <si>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</si>
  <si>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</si>
  <si>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</si>
  <si>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</si>
  <si>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CCE-37615-2</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</si>
  <si>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</si>
  <si>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WIN2012R2-055</t>
  </si>
  <si>
    <t xml:space="preserve"> 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</si>
  <si>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</si>
  <si>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setting 'Accounts: Rename administrator account' is enabled and the account is set to a name other than Admin or Administrator</t>
  </si>
  <si>
    <t>The setting "Accounts: Rename administrator account" is enabled and the account is not set to a name other than Admin or Administrator.</t>
  </si>
  <si>
    <t>2.3.1.5</t>
  </si>
  <si>
    <t>The Administrator account exists on all computers that run the Windows 2000 or later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</si>
  <si>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</si>
  <si>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</si>
  <si>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CCE-38233-3</t>
  </si>
  <si>
    <t>Set "Accounts: Rename administrator account" to "Enabled" and a name other than "Admin or Administrator". One method to achieve the recommended configuration via Group Policy is to perform the following:
Set the following UI path to Enabled and a name other than Admin or Administrator:
Computer Configuration\Policies\Windows Settings\Security Settings\Local Policies\Security Options\Accounts: Rename administrator account</t>
  </si>
  <si>
    <t>WIN2012R2-056</t>
  </si>
  <si>
    <t xml:space="preserve"> 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</si>
  <si>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</si>
  <si>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setting 'Accounts: Rename guest account' is enabled and the account is set to a name other than Guest</t>
  </si>
  <si>
    <t>The setting "Accounts: Rename guest account" is enabled and the account is not set to a name other than Guest.</t>
  </si>
  <si>
    <t>2.3.1.6</t>
  </si>
  <si>
    <t>The Guest account exists on all computers that run the Windows 2000 or later operating systems. If you rename this account, it is slightly more difficult for unauthorized persons to guess this privileged user name and password combination.</t>
  </si>
  <si>
    <t>To establish the recommended configuration via GP, configure the following UI path:
Computer Configuration\Policies\Windows Settings\Security Settings\Local Policies\Security Options\Accounts: Rename guest account.</t>
  </si>
  <si>
    <t>There should be little impact, because the Guest account is disabled by default.</t>
  </si>
  <si>
    <t>CCE-38027-9</t>
  </si>
  <si>
    <t>Set "Accounts: Rename guest account" to "Enabled" and a name other than "Guest". One method to achieve the recommended configuration via Group Policy is to perform the following:
Configure the following UI path to Enabled and a name other than Guest:
Computer Configuration\Policies\Windows Settings\Security Settings\Local Policies\Security Options\Accounts: Rename guest account</t>
  </si>
  <si>
    <t>WIN2012R2-057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</si>
  <si>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</si>
  <si>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</si>
  <si>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</si>
  <si>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</si>
  <si>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</si>
  <si>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</si>
  <si>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</si>
  <si>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</si>
  <si>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</si>
  <si>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</si>
  <si>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</si>
  <si>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</si>
  <si>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</si>
  <si>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CCE-37850-5</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</si>
  <si>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</si>
  <si>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WIN2012R2-058</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</si>
  <si>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</si>
  <si>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</si>
  <si>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</si>
  <si>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</si>
  <si>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</si>
  <si>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</si>
  <si>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</si>
  <si>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</si>
  <si>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</si>
  <si>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</si>
  <si>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CCE-35907-5</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</si>
  <si>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</si>
  <si>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WIN2012R2-059</t>
  </si>
  <si>
    <t>CM-7</t>
  </si>
  <si>
    <t>Least Functionality</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</si>
  <si>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</si>
  <si>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</si>
  <si>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Navigate to the UI Path articulated in the Remediation section and confirm it is set as prescribed. This group policy setting is backed by the following registry location:
HKEY_LOCAL_MACHINE\SOFTWARE\Microsoft\Windows NT\CurrentVersion\Winlogon:AllocateDASD.</t>
  </si>
  <si>
    <t>The setting 'Devices: Allowed to format and eject removable media' is set to 'Administrators'</t>
  </si>
  <si>
    <t>The setting "Devices: Allowed to format and eject removable media" is not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</si>
  <si>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</si>
  <si>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</si>
  <si>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</si>
  <si>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</si>
  <si>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CCE-37701-0</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</si>
  <si>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</si>
  <si>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WIN2012R2-060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</si>
  <si>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</si>
  <si>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</si>
  <si>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</si>
  <si>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The setting 'Devices: Prevent users from installing printer drivers' is set to 'Enabled'</t>
  </si>
  <si>
    <t>The setting "Devices: Prevent users from installing printer drivers" is not set to "Enabled".</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</si>
  <si>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</si>
  <si>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</si>
  <si>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Configuration\Policies\Windows Settings\Security Settings\Local Policies\Security Options\Devices: Prevent users from installing printer drivers.</t>
  </si>
  <si>
    <t>CCE-37942-0</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</si>
  <si>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</si>
  <si>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WIN2012R2-061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</si>
  <si>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</si>
  <si>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</si>
  <si>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</si>
  <si>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</si>
  <si>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</si>
  <si>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</si>
  <si>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</si>
  <si>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</si>
  <si>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</si>
  <si>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</si>
  <si>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</si>
  <si>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</si>
  <si>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CCE-36142-8</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</si>
  <si>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</si>
  <si>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WIN2012R2-062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</si>
  <si>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</si>
  <si>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</si>
  <si>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</si>
  <si>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setting 'Domain member: Digitally encrypt secure channel data (when possible)' is set to 'Enabled'</t>
  </si>
  <si>
    <t>The setting "Domain member: Digitally encrypt secure channel data (when possible)" is not set to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</si>
  <si>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</si>
  <si>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</si>
  <si>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</si>
  <si>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CCE-37130-2</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</si>
  <si>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</si>
  <si>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WIN2012R2-063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</si>
  <si>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</si>
  <si>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</si>
  <si>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</si>
  <si>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setting 'Domain member: Digitally sign secure channel data (when possible)' is set to 'Enabled'</t>
  </si>
  <si>
    <t>The setting "Domain member: Digitally sign secure channel data (when possible)" is not set to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</si>
  <si>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</si>
  <si>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</si>
  <si>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</si>
  <si>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CCE-37222-7</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</si>
  <si>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</si>
  <si>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WIN2012R2-064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</si>
  <si>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</si>
  <si>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</si>
  <si>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</si>
  <si>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</si>
  <si>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</si>
  <si>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</si>
  <si>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</si>
  <si>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</si>
  <si>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CCE-37508-9</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</si>
  <si>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</si>
  <si>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WIN2012R2-065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</si>
  <si>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</si>
  <si>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</si>
  <si>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The setting 'Domain member: Maximum machine account password age' is set to '30 or fewer days, but not 0'</t>
  </si>
  <si>
    <t>The setting "Domain member: Maximum machine account password age" is not set to "30 or fewer days or is set to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</si>
  <si>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</si>
  <si>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</si>
  <si>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</si>
  <si>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CCE-37431-4</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</si>
  <si>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</si>
  <si>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WIN2012R2-066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</si>
  <si>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</si>
  <si>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</si>
  <si>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</si>
  <si>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</si>
  <si>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</si>
  <si>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</si>
  <si>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</si>
  <si>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</si>
  <si>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</si>
  <si>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</si>
  <si>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</si>
  <si>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CCE-37614-5</t>
  </si>
  <si>
    <t>Set the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</si>
  <si>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WIN2012R2-067</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</si>
  <si>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</si>
  <si>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</si>
  <si>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</si>
  <si>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setting 'Interactive logon: Do not display last user name' is set to 'Enabled'</t>
  </si>
  <si>
    <t>The setting "Interactive logon: Do not display last user name" is not set to "Enabled".</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</si>
  <si>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</si>
  <si>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</si>
  <si>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</si>
  <si>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</si>
  <si>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</si>
  <si>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CCE-36056-0</t>
  </si>
  <si>
    <t>Set "Interactive logon: Do not display last user name" to "Enabled". One method to achieve the recommended configuration via Group Policy is to perform the following:
Set the following UI path to Enabled:
Computer Configuration\Policies\Windows Settings\Security Settings\Local Policies\Security Options\Interactive logon: Do not display last user name</t>
  </si>
  <si>
    <t>WIN2012R2-068</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</si>
  <si>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</si>
  <si>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</si>
  <si>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</si>
  <si>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setting 'Interactive logon: Do not require CTRL+ALT+DEL' is set to 'Disabled'</t>
  </si>
  <si>
    <t>The setting "Interactive logon: Do not require CTRL+ALT+DEL" is not set to "Disabled".</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</si>
  <si>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</si>
  <si>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</si>
  <si>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</si>
  <si>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</si>
  <si>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CCE-37637-6</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</si>
  <si>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</si>
  <si>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WIN2012R2-069</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</si>
  <si>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</si>
  <si>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</si>
  <si>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</si>
  <si>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setting 'Interactive logon: Machine inactivity limit' is set to '900 or fewer second(s), but not 0'</t>
  </si>
  <si>
    <t>The setting "Interactive logon: Machine inactivity limit" is not set to "900 or fewer second(s) or is set to 0".</t>
  </si>
  <si>
    <t>HAC2</t>
  </si>
  <si>
    <t>HAC2: User sessions do not lock after the Publication 1075 required timeframe</t>
  </si>
  <si>
    <t>2.3.7.3</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</si>
  <si>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</si>
  <si>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</si>
  <si>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The screen saver will automatically activate when the computer has been unattended for the amount of time specified. The impact should be minimal since the screen saver is enabled by default.</t>
  </si>
  <si>
    <t>CCE-38235-8</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</si>
  <si>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</si>
  <si>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WIN2012R2-070</t>
  </si>
  <si>
    <t>AC-8</t>
  </si>
  <si>
    <t>System Use Notification</t>
  </si>
  <si>
    <t xml:space="preserve"> 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</si>
  <si>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</si>
  <si>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</si>
  <si>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</si>
  <si>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</si>
  <si>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</si>
  <si>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</si>
  <si>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</si>
  <si>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</si>
  <si>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</si>
  <si>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</si>
  <si>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</si>
  <si>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CCE-37226-8</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</si>
  <si>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Configuration\Windows Settings\Security Settings\Local Policies\Security Options\Interactive logon: Message title for users attempting to log on</t>
  </si>
  <si>
    <t>WIN2012R2-071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</si>
  <si>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</si>
  <si>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</si>
  <si>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</si>
  <si>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</si>
  <si>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</si>
  <si>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</si>
  <si>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</si>
  <si>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</si>
  <si>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Users will have to acknowledge a dialog box with the configured title before they can log on to the computer.</t>
  </si>
  <si>
    <t>CCE-37512-1</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</si>
  <si>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</si>
  <si>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WIN2012R2-072</t>
  </si>
  <si>
    <t>Set "Interactive logon: Prompt user to change password before expiration" to "14 days"</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</si>
  <si>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</si>
  <si>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</si>
  <si>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</si>
  <si>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</si>
  <si>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</si>
  <si>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</si>
  <si>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</si>
  <si>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</si>
  <si>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</si>
  <si>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to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</si>
  <si>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between 5 and 14 days.</t>
  </si>
  <si>
    <t>CCE-37622-8</t>
  </si>
  <si>
    <t>Set "Interactive logon: Prompt user to change password before expiration" to "14 days or more". One method to achieve the recommended configuration via Group Policy is to perform the following:
Set the following UI path to a value of 14 days or greater:
Computer Configuration\Policies\Windows Settings\Security Settings\Local Policies\Security Options\Interactive logon: Prompt user to change password before expiration</t>
  </si>
  <si>
    <t>WIN2012R2-073</t>
  </si>
  <si>
    <t xml:space="preserve">Set "Interactive logon: Require Domain Controller Authentication to unlock workstation" to "Enabled" </t>
  </si>
  <si>
    <t>Logon information is required to unlock a locked computer. For domain accounts, this security setting determines whether it is necessary to contact a Domain Controller to unlock a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</si>
  <si>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 NT\CurrentVersion\Winlogon:ForceUnlockLogon.</t>
  </si>
  <si>
    <t>The setting 'Interactive logon: Require Domain Controller Authentication to unlock workstation' is set to 'Enabled' (MS only)</t>
  </si>
  <si>
    <t>The setting "Interactive logon: Require Domain Controller Authentication to unlock workstation" is not set to "Enabled" (MS only).</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</si>
  <si>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</si>
  <si>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</si>
  <si>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To implement the recommended configuration via GP, set the following UI path to `Enabled:`
Computer Configuration\Policies\Windows Settings\Security Settings\Local Policies\Security Options\Interactive logon: Require Domain Controller Authentication to unlock workstation.</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</si>
  <si>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</si>
  <si>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CCE-38240-8</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</si>
  <si>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</si>
  <si>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WIN2012R2-074</t>
  </si>
  <si>
    <t>Ensure "Interactive logon: Smart card removal behavior" is set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</si>
  <si>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</si>
  <si>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</si>
  <si>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</si>
  <si>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</si>
  <si>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</si>
  <si>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</si>
  <si>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</si>
  <si>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</si>
  <si>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CCE-38333-1</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</si>
  <si>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</si>
  <si>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WIN2012R2-075</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</si>
  <si>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</si>
  <si>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</si>
  <si>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</si>
  <si>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</si>
  <si>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</si>
  <si>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</si>
  <si>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</si>
  <si>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</si>
  <si>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</si>
  <si>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</si>
  <si>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CCE-36325-9</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</si>
  <si>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</si>
  <si>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WIN2012R2-076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</si>
  <si>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</si>
  <si>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</si>
  <si>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</si>
  <si>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setting 'Microsoft network client: Digitally sign communications (if server agrees)' is set to 'Enabled'</t>
  </si>
  <si>
    <t>The setting "Microsoft network client: Digitally sign communications (if server agrees)" is not set to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</si>
  <si>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</si>
  <si>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</si>
  <si>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</si>
  <si>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CCE-36269-9</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</si>
  <si>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</si>
  <si>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WIN2012R2-077</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</si>
  <si>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</si>
  <si>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</si>
  <si>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</si>
  <si>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</si>
  <si>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</si>
  <si>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</si>
  <si>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</si>
  <si>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</si>
  <si>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</si>
  <si>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CCE-37863-8</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</si>
  <si>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</si>
  <si>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WIN2012R2-078</t>
  </si>
  <si>
    <t>AC-12</t>
  </si>
  <si>
    <t>Session Termination</t>
  </si>
  <si>
    <t>Set "Microsoft network server: Amount of idle time required before suspending session" to "30 or fewer minute(s), but not 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</si>
  <si>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appears to allow sessions to persist indefinitely. The maximum value is 99999, which is over 69 days; in effect, this value disables the setting.
The recommended state for this setting is: `30 or fewer minute(s), but not 0`.</t>
  </si>
  <si>
    <t>Navigate to the UI Path articulated in the Remediation section and confirm it is set as prescribed. This group policy setting is backed by the following registry location:
HKEY_LOCAL_MACHINE\SYSTEM\CurrentControlSet\Services\LanManServer\Parameters:AutoDisconnect.</t>
  </si>
  <si>
    <t>The setting 'Microsoft network server: Amount of idle time required before suspending session' is set to '30 or fewer minute(s), but not 0'</t>
  </si>
  <si>
    <t>The setting "Microsoft network server: Amount of idle time required before suspending session" is not set to "30 or fewer minute(s) or is set to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</si>
  <si>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</si>
  <si>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</si>
  <si>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</si>
  <si>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</si>
  <si>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</si>
  <si>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</si>
  <si>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</si>
  <si>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There will be little impact because SMB sessions will be re-established automatically if the client resumes activity.</t>
  </si>
  <si>
    <t>CCE-38046-9</t>
  </si>
  <si>
    <t>Set "Microsoft network server: Amount of idle time required before suspending session" to "15 or fewer minute(s), but not 0". One method to achieve the recommended configuration via Group Policy is to perform the following:
Set the following UI path to 15 or fewer minute(s), but not 0:
Computer Configuration\Policies\Windows Settings\Security Settings\Local Policies\Security Options\Microsoft network server: Amount of idle time required before suspending session</t>
  </si>
  <si>
    <t>WIN2012R2-079</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</si>
  <si>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</si>
  <si>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</si>
  <si>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</si>
  <si>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setting 'Microsoft network server: Digitally sign communications (always)' is set to 'Enabled'</t>
  </si>
  <si>
    <t>The setting "Microsoft network server: Digitally sign communications (always)" is not set to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</si>
  <si>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</si>
  <si>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</si>
  <si>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</si>
  <si>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CCE-37864-6</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</si>
  <si>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</si>
  <si>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WIN2012R2-080</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</si>
  <si>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</si>
  <si>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</si>
  <si>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</si>
  <si>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setting 'Microsoft network server: Digitally sign communications (if client agrees)' is set to 'Enabled'</t>
  </si>
  <si>
    <t>The setting "Microsoft network server: Digitally sign communications (if client agrees)" is not set to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</si>
  <si>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</si>
  <si>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</si>
  <si>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</si>
  <si>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CCE-35988-5</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</si>
  <si>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</si>
  <si>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WIN2012R2-081</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</si>
  <si>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</si>
  <si>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</si>
  <si>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</si>
  <si>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</si>
  <si>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</si>
  <si>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</si>
  <si>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</si>
  <si>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</si>
  <si>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</si>
  <si>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CCE-37972-7</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</si>
  <si>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</si>
  <si>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WIN2012R2-082</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</si>
  <si>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</si>
  <si>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18.4.14.1). **CIS therefore recommends against deploying this setting on Domain Controllers.**</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</si>
  <si>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</si>
  <si>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</si>
  <si>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</si>
  <si>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</si>
  <si>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</si>
  <si>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</si>
  <si>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</si>
  <si>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CCE-36170-9</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</si>
  <si>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</si>
  <si>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WIN2012R2-083</t>
  </si>
  <si>
    <t>SC-8</t>
  </si>
  <si>
    <t>Transmission Confidentiality and Integrity</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</si>
  <si>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</si>
  <si>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</si>
  <si>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</si>
  <si>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</si>
  <si>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</si>
  <si>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</si>
  <si>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</si>
  <si>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</si>
  <si>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CCE-36065-1</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</si>
  <si>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</si>
  <si>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WIN2012R2-084</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</si>
  <si>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</si>
  <si>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</si>
  <si>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</si>
  <si>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</si>
  <si>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</si>
  <si>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</si>
  <si>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</si>
  <si>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</si>
  <si>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</si>
  <si>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CCE-36316-8</t>
  </si>
  <si>
    <t>Set "Network access: Do not allow anonymous enumeration of SAM accounts"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</si>
  <si>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WIN2012R2-085</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</si>
  <si>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</si>
  <si>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</si>
  <si>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</si>
  <si>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</si>
  <si>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</si>
  <si>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</si>
  <si>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</si>
  <si>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</si>
  <si>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</si>
  <si>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CCE-36077-6</t>
  </si>
  <si>
    <t>Set "Network access: Do not allow anonymous enumeration of SAM accounts and shares"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</si>
  <si>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WIN2012R2-086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</si>
  <si>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</si>
  <si>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</si>
  <si>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</si>
  <si>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</si>
  <si>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</si>
  <si>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</si>
  <si>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</si>
  <si>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</si>
  <si>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CCE-36148-5</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</si>
  <si>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</si>
  <si>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WIN2012R2-087</t>
  </si>
  <si>
    <t>Configure "Network access: Named Pipes that can be accessed anonymously"</t>
  </si>
  <si>
    <t>This policy setting determines which communication sessions, or pipes, will have attributes and permissions that allow anonymous access.
The recommended state for this setting is:
- **Level 1 - Domain Controller.** The recommended state for this setting is: `LSARPC, NETLOGON, SAMR` and (when the legacy _Computer Browser_ service is enabled) `BROWSER`.
- **Level 1 - Member Server.**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</si>
  <si>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Navigate to the UI Path articulated in the Remediation section and confirm it is set as prescribed. This group policy setting is backed by the following registry location:
HKEY_LOCAL_MACHINE\SYSTEM\CurrentControlSet\Services\LanManServer\Parameters:NullSessionPipes.</t>
  </si>
  <si>
    <t>The setting 'Network access: Named Pipes that can be accessed anonymously' is set to ''LSARPC, NETLOGON, SAMR'</t>
  </si>
  <si>
    <t>The setting "Network access: Named Pipes that can be accessed anonymously" is not set to ""LSARPC, NETLOGON, SAMR".</t>
  </si>
  <si>
    <t>2.3.10.6</t>
  </si>
  <si>
    <t>Limiting named pipes that can be accessed anonymously will reduce the attack surface of the system.</t>
  </si>
  <si>
    <t>To establish the recommended configuration via GP, configure the following UI path:
Computer Configuration\Policies\Windows Settings\Security Settings\Local Policies\Security Options\Network access: Named Pipes that can be accessed anonymously.</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</si>
  <si>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</si>
  <si>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CCE-38258-0</t>
  </si>
  <si>
    <t>Set "Network access: Named Pipes that can be accessed anonymously" to "LSARPC, NETLOGON, SAMR". One method to achieve the recommended configuration via Group Policy is to perform the following:
Set the following UI path to LSARPC, NETLOGON, SAMR:
Computer Configuration\Policies\Windows Settings\Security Settings\Local Policies\Security Options\Network access: Named Pipes that can be accessed anonymously</t>
  </si>
  <si>
    <t>WIN2012R2-088</t>
  </si>
  <si>
    <t xml:space="preserve"> 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</si>
  <si>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</si>
  <si>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</si>
  <si>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setting 'Network access: Remotely accessible registry paths' is set to 'System&gt;CurrentControlSet&gt;Control&gt;ProductOptions, System&gt;CurrentControlSet&gt;Control&gt;Server Applications, Software&gt;Microsoft&gt;Windows NT&gt;CurrentVersion'</t>
  </si>
  <si>
    <t>The setting "Network access: Remotely accessible registry paths" is not set to "System&gt;CurrentControlSet&gt;Control&gt;ProductOptions, System&gt;CurrentControlSet&gt;Control&gt;Server Applications, Software&gt;Microsoft&gt;Windows NT&gt;CurrentVersion".</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</si>
  <si>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</si>
  <si>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</si>
  <si>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</si>
  <si>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</si>
  <si>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CCE-37194-8</t>
  </si>
  <si>
    <t>Set "Network access: Remotely accessible registry paths" to "System\CurrentControlSet\Control\ProductOptions, System\CurrentControlSet\Control\Server Applications, Software\Microsoft\Windows NT\CurrentVersion".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</si>
  <si>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WIN2012R2-089</t>
  </si>
  <si>
    <t xml:space="preserve"> 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</si>
  <si>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</si>
  <si>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</si>
  <si>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setting 'Network access: Remotely accessible registry paths and sub-paths is set to per CIS recommendations. Note there is a large number of values in this setting.</t>
  </si>
  <si>
    <t>The setting "Network access: Remotely accessible registry paths and sub-paths is not set to per CIS recommendations. Note there is a large number of values in this setting..</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</si>
  <si>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</si>
  <si>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</si>
  <si>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</si>
  <si>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CCE-36347-3</t>
  </si>
  <si>
    <t>Set "Network access: Remotely accessible registry paths and sub-paths" to "System\CurrentControlSet\Control\Print\PrintersSystem\CurrentControlSet\Services\EventlogSoftware\Microsoft\OLAP ServerSoftware\Microsoft\Windows NT\CurrentVersion\PrintSoftware\Microsoft\Windows NT\CurrentVersion\WindowsSystem\CurrentControlSet\Control\ContentIndexSystem\CurrentControlSet\Control\Terminal ServerSystem\CurrentControlSet\Control\Terminal Server\UserConfigSystem\CurrentControlSet\Control\Terminal Server\DefaultUserConfiguration
Software\Microsoft\Windows NT\CurrentVersion\PerflibSystem\CurrentControlSet\Services\SysmonL. One method to achieve the recommended configuration via Group Policy is to perform the following:
Set the following Group Policy setting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</si>
  <si>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WIN2012R2-090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</si>
  <si>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</si>
  <si>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</si>
  <si>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</si>
  <si>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</si>
  <si>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</si>
  <si>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</si>
  <si>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</si>
  <si>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</si>
  <si>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</si>
  <si>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CCE-36021-4</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</si>
  <si>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</si>
  <si>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WIN2012R2-091</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</si>
  <si>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</si>
  <si>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</si>
  <si>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</si>
  <si>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setting 'Network access: Shares that can be accessed anonymously' is set to 'None'</t>
  </si>
  <si>
    <t>The setting "Network access: Shares that can be accessed anonymously" is not set to "None".</t>
  </si>
  <si>
    <t>2.3.10.10</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</si>
  <si>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</si>
  <si>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 "(i.e. None):
Computer Configuration\Policies\Windows Settings\Security Settings\Local Policies\Security Options\Network access: Shares that can be accessed anonymously.</t>
  </si>
  <si>
    <t>CCE-38095-6</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</si>
  <si>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</si>
  <si>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WIN2012R2-092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</si>
  <si>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</si>
  <si>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</si>
  <si>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</si>
  <si>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</si>
  <si>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</si>
  <si>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HAC22</t>
  </si>
  <si>
    <t>HAC22: Administrators do not use su or sudo command to access root privileges</t>
  </si>
  <si>
    <t>2.3.10.11</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</si>
  <si>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</si>
  <si>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</si>
  <si>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</si>
  <si>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CCE-37623-6</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</si>
  <si>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</si>
  <si>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WIN2012R2-093</t>
  </si>
  <si>
    <t>IA-3</t>
  </si>
  <si>
    <t>Device Identification and Authentication</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</si>
  <si>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</si>
  <si>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</si>
  <si>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</si>
  <si>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</si>
  <si>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</si>
  <si>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</si>
  <si>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</si>
  <si>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</si>
  <si>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</si>
  <si>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</si>
  <si>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CCE-38341-4</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</si>
  <si>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</si>
  <si>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WIN2012R2-094</t>
  </si>
  <si>
    <t>AC-6</t>
  </si>
  <si>
    <t>Least Privilege</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</si>
  <si>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</si>
  <si>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</si>
  <si>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</si>
  <si>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The setting 'Network security: Allow LocalSystem NULL session fallback' is set to 'Disabled'</t>
  </si>
  <si>
    <t>The setting "Network security: Allow LocalSystem NULL session fallback" is not set to "Disabled".</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</si>
  <si>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</si>
  <si>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</si>
  <si>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</si>
  <si>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Any applications that require NULL sessions for LocalSystem will not work as designed.</t>
  </si>
  <si>
    <t>CCE-37035-3</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</si>
  <si>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</si>
  <si>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WIN2012R2-095</t>
  </si>
  <si>
    <t>IA-8</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</si>
  <si>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</si>
  <si>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</si>
  <si>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</si>
  <si>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</si>
  <si>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setting 'Network Security: Allow PKU2U authentication requests to this computer to use online identities' is set to 'Disabled'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</si>
  <si>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</si>
  <si>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</si>
  <si>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</si>
  <si>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</si>
  <si>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CCE-38047-7</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</si>
  <si>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</si>
  <si>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WIN2012R2-096</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</si>
  <si>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</si>
  <si>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</si>
  <si>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</si>
  <si>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require `RC4_HMAC_MD5` - we recommend you test in your environment and verify whether you can safely remove it. For the purposes of scoring we have allowed the use of `RC4_HMAC_MD5` as an optional setting.</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</si>
  <si>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</si>
  <si>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setting 'Network Security: Configure encryption types allowed for Kerberos' is set to 'RC4_HMAC_MD5, AES128_HMAC_SHA1, AES256_HMAC_SHA1, Future encryption types'</t>
  </si>
  <si>
    <t>The setting "Network Security: Configure encryption types allowed for Kerberos" is not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</si>
  <si>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</si>
  <si>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</si>
  <si>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</si>
  <si>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Server 2008 (non-R2) and below allow DES for Kerberos by default, but later OS versions do not.</t>
  </si>
  <si>
    <t>CCE-37755-6</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</si>
  <si>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Configuration\Policies\Windows Settings\Security Settings\Local Policies\Security Options\Network security: Configure encryption types allowed for Kerberos</t>
  </si>
  <si>
    <t>WIN2012R2-097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</si>
  <si>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</si>
  <si>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</si>
  <si>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</si>
  <si>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The setting 'Network security: Do not store LAN Manager hash value on next password change' is set to 'Enabled'</t>
  </si>
  <si>
    <t>The setting "Network security: Do not store LAN Manager hash value on next password change" is not set to "Enabled".</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</si>
  <si>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</si>
  <si>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</si>
  <si>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</si>
  <si>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</si>
  <si>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</si>
  <si>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</si>
  <si>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CCE-36326-7</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</si>
  <si>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</si>
  <si>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WIN2012R2-098</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</si>
  <si>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</si>
  <si>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
**Note:** This recommendation is unscored because there is not a documented registry value that corresponds to it. We still strongly encourage that it be configured as `Enabled`, to ensure that logon hours (when configured) are properly enforced.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</si>
  <si>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</si>
  <si>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</si>
  <si>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</si>
  <si>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</si>
  <si>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</si>
  <si>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CCE-36270-7</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</si>
  <si>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</si>
  <si>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WIN2012R2-099</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</si>
  <si>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</si>
  <si>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</si>
  <si>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</si>
  <si>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</si>
  <si>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</si>
  <si>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</si>
  <si>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or higher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</si>
  <si>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</si>
  <si>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</si>
  <si>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CCE-36173-3</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</si>
  <si>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</si>
  <si>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WIN2012R2-100</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</si>
  <si>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</si>
  <si>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</si>
  <si>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</si>
  <si>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</si>
  <si>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</si>
  <si>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</si>
  <si>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</si>
  <si>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</si>
  <si>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</si>
  <si>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CCE-36858-9</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</si>
  <si>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Configuration\Policies\Windows Settings\Security Settings\Local Policies\Security Options\Network security: LDAP client signing requirements</t>
  </si>
  <si>
    <t>WIN2012R2-101</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</si>
  <si>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</si>
  <si>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</si>
  <si>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</si>
  <si>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</si>
  <si>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</si>
  <si>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</si>
  <si>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</si>
  <si>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</si>
  <si>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</si>
  <si>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CCE-37553-5</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</si>
  <si>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</si>
  <si>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WIN2012R2-102</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</si>
  <si>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</si>
  <si>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</si>
  <si>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</si>
  <si>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</si>
  <si>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</si>
  <si>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</si>
  <si>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</si>
  <si>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</si>
  <si>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</si>
  <si>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CCE-37835-6</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</si>
  <si>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</si>
  <si>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WIN2012R2-103</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</si>
  <si>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</si>
  <si>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</si>
  <si>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Navigate to the UI Path articulated in the Remediation section and confirm it is set as prescribed. This group policy setting is backed by the following registry location:
HKEY_LOCAL_MACHINE\SOFTWARE\Microsoft\Windows\CurrentVersion\Policies\System:ShutdownWithoutLogon.</t>
  </si>
  <si>
    <t>The setting 'Shutdown: Allow system to be shut down without having to log on' is set to 'Disabled'</t>
  </si>
  <si>
    <t>The setting "Shutdown: Allow system to be shut down without having to log on" is not set to "Disabled".</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</si>
  <si>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</si>
  <si>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</si>
  <si>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</si>
  <si>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</si>
  <si>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CCE-36788-8</t>
  </si>
  <si>
    <t>Set "Shutdown: Allow system to be shut down without having to log on" to "Disabled". One method to achieve the recommended configuration via Group Policy is to perform the following:
Set the following UI path to Disabled:
Computer Configuration\Policies\Windows Settings\Security Settings\Local Policies\Security Options\Shutdown: Allow system to be shut down without having to log on</t>
  </si>
  <si>
    <t>WIN2012R2-104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</si>
  <si>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</si>
  <si>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</si>
  <si>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</si>
  <si>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setting 'System objects: Require case insensitivity for non-Windows subsystems' is set to 'Enabled'</t>
  </si>
  <si>
    <t>The setting "System objects: Require case insensitivity for non-Windows subsystems" is not set to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</si>
  <si>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</si>
  <si>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</si>
  <si>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</si>
  <si>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</si>
  <si>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CCE-37885-1</t>
  </si>
  <si>
    <t>Enable the "System objects: Require case insensitivity for non-Windows subsystems".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</si>
  <si>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WIN2012R2-105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</si>
  <si>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</si>
  <si>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</si>
  <si>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</si>
  <si>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</si>
  <si>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</si>
  <si>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</si>
  <si>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</si>
  <si>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</si>
  <si>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CCE-37644-2</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</si>
  <si>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</si>
  <si>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WIN2012R2-106</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</si>
  <si>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</si>
  <si>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</si>
  <si>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</si>
  <si>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</si>
  <si>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</si>
  <si>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</si>
  <si>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</si>
  <si>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</si>
  <si>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</si>
  <si>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</si>
  <si>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CCE-36494-3</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</si>
  <si>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</si>
  <si>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WIN2012R2-107</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</si>
  <si>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</si>
  <si>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</si>
  <si>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HKEY_LOCAL_MACHINE\SOFTWARE\Microsoft\Windows\CurrentVersion\Policies\System:EnableUIADesktopToggle.</t>
  </si>
  <si>
    <t>The setting 'User Account Control: Allow UIAccess applications to prompt for elevation without using the secure desktop' is set to 'Disabled'</t>
  </si>
  <si>
    <t>The setting "User Account Control: Allow UIAccess applications to prompt for elevation without using the secure desktop" is not set to "Disabled".</t>
  </si>
  <si>
    <t>2.3.17.2</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</si>
  <si>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</si>
  <si>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</si>
  <si>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CCE-36863-9</t>
  </si>
  <si>
    <t>Set "User Account Control: Allow UIAccess applications to prompt for elevation without using the secure desktop" to "Disabled". One method to achieve the recommended configuration via Group Policy is to perform the following:
Set the following UI path to Disabled:
Computer Configuration\Policies\Windows Settings\Security Settings\Local Policies\Security Options\User Account Control: Allow UIAccess applications to prompt for elevation without using the secure desktop</t>
  </si>
  <si>
    <t>WIN2012R2-108</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</si>
  <si>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</si>
  <si>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</si>
  <si>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</si>
  <si>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</si>
  <si>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</si>
  <si>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</si>
  <si>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</si>
  <si>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</si>
  <si>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</si>
  <si>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CCE-37029-6</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</si>
  <si>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</si>
  <si>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WIN2012R2-109</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</si>
  <si>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</si>
  <si>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</si>
  <si>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</si>
  <si>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</si>
  <si>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</si>
  <si>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</si>
  <si>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</si>
  <si>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</si>
  <si>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</si>
  <si>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CCE-36864-7</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</si>
  <si>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</si>
  <si>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WIN2012R2-110</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</si>
  <si>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</si>
  <si>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</si>
  <si>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</si>
  <si>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</si>
  <si>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</si>
  <si>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</si>
  <si>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</si>
  <si>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</si>
  <si>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</si>
  <si>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</si>
  <si>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</si>
  <si>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CCE-36533-8</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</si>
  <si>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</si>
  <si>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WIN2012R2-111</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</si>
  <si>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</si>
  <si>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</si>
  <si>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</si>
  <si>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setting 'User Account Control: Only elevate UIAccess applications that are installed in secure locations' is set to 'Enabled'</t>
  </si>
  <si>
    <t>The setting "User Account Control: Only elevate UIAccess applications that are installed in secure locations" is not set to "Enabled".</t>
  </si>
  <si>
    <t>2.3.17.6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</si>
  <si>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</si>
  <si>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</si>
  <si>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CCE-37057-7</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</si>
  <si>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</si>
  <si>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WIN2012R2-112</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</si>
  <si>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</si>
  <si>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</si>
  <si>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</si>
  <si>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The setting 'User Account Control: Run all administrators in Admin Approval Mode' is set to 'Enabled'</t>
  </si>
  <si>
    <t>The setting "User Account Control: Run all administrators in Admin Approval Mode" is not set to "Enabled".</t>
  </si>
  <si>
    <t>2.3.17.7</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</si>
  <si>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</si>
  <si>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</si>
  <si>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</si>
  <si>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CCE-36869-6</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</si>
  <si>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</si>
  <si>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WIN2012R2-113</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</si>
  <si>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</si>
  <si>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</si>
  <si>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</si>
  <si>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setting 'User Account Control: Switch to the secure desktop when prompting for elevation' is set to 'Enabled'</t>
  </si>
  <si>
    <t>The setting "User Account Control: Switch to the secure desktop when prompting for elevation" is not set to "Enabled".</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</si>
  <si>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</si>
  <si>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</si>
  <si>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</si>
  <si>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CCE-36866-2</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</si>
  <si>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</si>
  <si>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WIN2012R2-114</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</si>
  <si>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</si>
  <si>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</si>
  <si>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</si>
  <si>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setting 'User Account Control: Virtualize file and registry write failures to per-user locations' is set to 'Enabled'</t>
  </si>
  <si>
    <t>The setting "User Account Control: Virtualize file and registry write failures to per-user locations" is not set to "Enabled".</t>
  </si>
  <si>
    <t>HAU10</t>
  </si>
  <si>
    <t>HAU10: Audit logs are not properly protected</t>
  </si>
  <si>
    <t>2.3.17.9</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</si>
  <si>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</si>
  <si>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</si>
  <si>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CCE-37064-3</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</si>
  <si>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</si>
  <si>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WIN2012R2-115</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</si>
  <si>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</si>
  <si>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</si>
  <si>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</si>
  <si>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</si>
  <si>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</si>
  <si>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</si>
  <si>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</si>
  <si>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</si>
  <si>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</si>
  <si>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</si>
  <si>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</si>
  <si>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</si>
  <si>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</si>
  <si>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CCE-36062-8</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</si>
  <si>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</si>
  <si>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WIN2012R2-116</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</si>
  <si>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</si>
  <si>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</si>
  <si>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</si>
  <si>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</si>
  <si>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</si>
  <si>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</si>
  <si>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</si>
  <si>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</si>
  <si>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CCE-38117-8</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</si>
  <si>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</si>
  <si>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WIN2012R2-117</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</si>
  <si>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</si>
  <si>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</si>
  <si>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</si>
  <si>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</si>
  <si>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</si>
  <si>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</si>
  <si>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</si>
  <si>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</si>
  <si>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CCE-36146-9</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</si>
  <si>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</si>
  <si>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WIN2012R2-118</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</si>
  <si>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</si>
  <si>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</si>
  <si>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</si>
  <si>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</si>
  <si>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</si>
  <si>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</si>
  <si>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</si>
  <si>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</si>
  <si>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</si>
  <si>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</si>
  <si>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</si>
  <si>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CCE-38041-0</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</si>
  <si>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</si>
  <si>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WIN2012R2-119</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</si>
  <si>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</si>
  <si>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</si>
  <si>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</si>
  <si>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</si>
  <si>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</si>
  <si>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setting 'Windows Firewall: Domain: Logging: Name' is set to '%SYSTEMROOT%&gt;System32&gt;logfiles&gt;firewall&gt;domainfw.log'</t>
  </si>
  <si>
    <t>The setting "Windows Firewall: Domain: Logging: Name" is not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</si>
  <si>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</si>
  <si>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</si>
  <si>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</si>
  <si>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The log file will be stored in the specified file.</t>
  </si>
  <si>
    <t>CCE-37482-7</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</si>
  <si>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</si>
  <si>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WIN2012R2-120</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</si>
  <si>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</si>
  <si>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</si>
  <si>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</si>
  <si>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setting 'Windows Firewall: Domain: Logging: Size limit (KB)' is set to '16,384 KB or greater'</t>
  </si>
  <si>
    <t>The setting "Windows Firewall: Domain: Logging: Size limit (KB)" is not set to "16,384 KB or greater".</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</si>
  <si>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</si>
  <si>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</si>
  <si>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</si>
  <si>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CCE-36088-3</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</si>
  <si>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</si>
  <si>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WIN2012R2-121</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</si>
  <si>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</si>
  <si>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</si>
  <si>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</si>
  <si>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</si>
  <si>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</si>
  <si>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setting 'Windows Firewall: Domain: Logging: Log dropped packets' is set to 'Yes'</t>
  </si>
  <si>
    <t>The setting "Windows Firewall: Domain: Logging: Log dropped packets" is not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</si>
  <si>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</si>
  <si>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</si>
  <si>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</si>
  <si>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CCE-37523-8</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</si>
  <si>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</si>
  <si>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WIN2012R2-122</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</si>
  <si>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</si>
  <si>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</si>
  <si>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</si>
  <si>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setting 'Windows Firewall: Domain: Logging: Log successful connections' is set to 'Yes'</t>
  </si>
  <si>
    <t>The setting "Windows Firewall: Domain: Logging: Log successful connections" is not set to "Yes".</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</si>
  <si>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</si>
  <si>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</si>
  <si>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</si>
  <si>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CCE-36393-7</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</si>
  <si>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</si>
  <si>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WIN2012R2-123</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</si>
  <si>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</si>
  <si>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</si>
  <si>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setting 'Windows Firewall: Private: Firewall state' is set to 'On (recommended)'</t>
  </si>
  <si>
    <t>The setting "Windows Firewall: Private: Firewall state" is not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</si>
  <si>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</si>
  <si>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</si>
  <si>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</si>
  <si>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CCE-38239-0</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</si>
  <si>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</si>
  <si>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WIN2012R2-124</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</si>
  <si>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</si>
  <si>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</si>
  <si>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</si>
  <si>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</si>
  <si>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</si>
  <si>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</si>
  <si>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CCE-38042-8</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</si>
  <si>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</si>
  <si>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WIN2012R2-125</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</si>
  <si>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</si>
  <si>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</si>
  <si>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</si>
  <si>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setting 'Windows Firewall: Private: Outbound connections' is set to 'Allow (default)'</t>
  </si>
  <si>
    <t>The setting "Windows Firewall: Private: Outbound connections" is not set to "Allow (default)".</t>
  </si>
  <si>
    <t>9.2.3</t>
  </si>
  <si>
    <t xml:space="preserve">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
</t>
  </si>
  <si>
    <t>CCE-38332-3</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</si>
  <si>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</si>
  <si>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WIN2012R2-126</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</si>
  <si>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</si>
  <si>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</si>
  <si>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</si>
  <si>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setting 'Windows Firewall: Private: Settings: Display a notification' is set to 'No'</t>
  </si>
  <si>
    <t>The setting "Windows Firewall: Private: Settings: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</si>
  <si>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</si>
  <si>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</si>
  <si>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CCE-37621-0</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</si>
  <si>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</si>
  <si>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WIN2012R2-127</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</si>
  <si>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</si>
  <si>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</si>
  <si>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</si>
  <si>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setting 'Windows Firewall: Private: Logging: Name' is set to '%SYSTEMROOT%&gt;System32&gt;logfiles&gt;firewall&gt;privatefw.log'</t>
  </si>
  <si>
    <t>The setting "Windows Firewall: Private: Logging: Name" is not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</si>
  <si>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</si>
  <si>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</si>
  <si>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CCE-37569-1</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</si>
  <si>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</si>
  <si>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WIN2012R2-128</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</si>
  <si>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</si>
  <si>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</si>
  <si>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</si>
  <si>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</si>
  <si>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</si>
  <si>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</si>
  <si>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CCE-38178-0</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</si>
  <si>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</si>
  <si>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WIN2012R2-129</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</si>
  <si>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</si>
  <si>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</si>
  <si>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</si>
  <si>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</si>
  <si>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</si>
  <si>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</si>
  <si>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CCE-35972-9</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</si>
  <si>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</si>
  <si>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WIN2012R2-130</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</si>
  <si>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</si>
  <si>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</si>
  <si>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</si>
  <si>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</si>
  <si>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</si>
  <si>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</si>
  <si>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CCE-37387-8</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</si>
  <si>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</si>
  <si>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WIN2012R2-131</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</si>
  <si>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</si>
  <si>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</si>
  <si>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</si>
  <si>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</si>
  <si>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</si>
  <si>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</si>
  <si>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</si>
  <si>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CCE-37862-0</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</si>
  <si>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</si>
  <si>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WIN2012R2-132</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</si>
  <si>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</si>
  <si>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</si>
  <si>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</si>
  <si>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</si>
  <si>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</si>
  <si>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</si>
  <si>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CCE-36057-8</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</si>
  <si>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</si>
  <si>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WIN2012R2-133</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</si>
  <si>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</si>
  <si>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</si>
  <si>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</si>
  <si>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</si>
  <si>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</si>
  <si>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</si>
  <si>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CCE-37434-8</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</si>
  <si>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</si>
  <si>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WIN2012R2-134</t>
  </si>
  <si>
    <t>Set "Windows Firewall: Public: Settings: Display a notification" to "Yes"</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</si>
  <si>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</si>
  <si>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</si>
  <si>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Settings: Display a notification' is set to 'Yes'</t>
  </si>
  <si>
    <t>The setting "Windows Firewall: Public: Settings: Display a notification" is not set to "Yes".</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</si>
  <si>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</si>
  <si>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</si>
  <si>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</si>
  <si>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CCE-38043-6</t>
  </si>
  <si>
    <t>Set "Windows Firewall: Public: Settings: Display a notification"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Profile\Settings Customize\Display a notification</t>
  </si>
  <si>
    <t>WIN2012R2-135</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</si>
  <si>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</si>
  <si>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</si>
  <si>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</si>
  <si>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setting 'Windows Firewall: Public: Settings: Apply local firewall rules' is set to 'No'</t>
  </si>
  <si>
    <t>The setting "Windows Firewall: Public: Settings: Apply local firewall rules" is not set to "No".</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</si>
  <si>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</si>
  <si>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</si>
  <si>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</si>
  <si>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</si>
  <si>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CCE-37861-2</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</si>
  <si>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</si>
  <si>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WIN2012R2-136</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</si>
  <si>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</si>
  <si>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</si>
  <si>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</si>
  <si>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setting 'Windows Firewall: Public: Settings: Apply local connection security rules' is set to 'No'</t>
  </si>
  <si>
    <t>The setting "Windows Firewall: Public: Settings: Apply local connection security rules" is not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</si>
  <si>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</si>
  <si>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</si>
  <si>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</si>
  <si>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</si>
  <si>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CCE-36268-1</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</si>
  <si>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</si>
  <si>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WIN2012R2-137</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</si>
  <si>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</si>
  <si>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</si>
  <si>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</si>
  <si>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</si>
  <si>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</si>
  <si>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</si>
  <si>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</si>
  <si>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CCE-37266-4</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</si>
  <si>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</si>
  <si>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WIN2012R2-138</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</si>
  <si>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</si>
  <si>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</si>
  <si>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</si>
  <si>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</si>
  <si>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</si>
  <si>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</si>
  <si>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CCE-36395-2</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</si>
  <si>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</si>
  <si>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WIN2012R2-139</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</si>
  <si>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</si>
  <si>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</si>
  <si>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</si>
  <si>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</si>
  <si>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</si>
  <si>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</si>
  <si>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CCE-37265-6</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</si>
  <si>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</si>
  <si>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WIN2012R2-140</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</si>
  <si>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</si>
  <si>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</si>
  <si>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</si>
  <si>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</si>
  <si>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</si>
  <si>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</si>
  <si>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CCE-36394-5</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</si>
  <si>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</si>
  <si>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WIN2012R2-141</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</si>
  <si>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</si>
  <si>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</si>
  <si>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</si>
  <si>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</si>
  <si>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HAU21</t>
  </si>
  <si>
    <t xml:space="preserve">HAU21: System does not audit all attempts to gain access </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</si>
  <si>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</si>
  <si>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</si>
  <si>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</si>
  <si>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</si>
  <si>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</si>
  <si>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CCE-37741-6</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</si>
  <si>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</si>
  <si>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WIN2012R2-142</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</si>
  <si>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</si>
  <si>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</si>
  <si>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</si>
  <si>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</si>
  <si>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</si>
  <si>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</si>
  <si>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</si>
  <si>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</si>
  <si>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</si>
  <si>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</si>
  <si>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CCE-38329-9</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</si>
  <si>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</si>
  <si>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WIN2012R2-143</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</si>
  <si>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</si>
  <si>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</si>
  <si>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The setting 'Audit Computer Account Management' is set to 'Success and Failure'</t>
  </si>
  <si>
    <t>The setting "Audit Computer Account Management" is not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</si>
  <si>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</si>
  <si>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</si>
  <si>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CCE-38004-8</t>
  </si>
  <si>
    <t>Set "Audit Computer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Computer Account Management</t>
  </si>
  <si>
    <t>WIN2012R2-144</t>
  </si>
  <si>
    <t>Set "Audit Other Account Management Events" to "Success and Failure"</t>
  </si>
  <si>
    <t>This subcategory reports other account management events. Events for this subcategory include:
- 4782: The password hash an account was accessed.
- 4793: The Password Policy Checking API was called.
The recommended state for this setting is: `Success and Failure`.</t>
  </si>
  <si>
    <t>The setting 'Audit Other Account Management Events' is set to 'Success and Failure'</t>
  </si>
  <si>
    <t>The setting "Audit Other Account Management Events" is not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</si>
  <si>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</si>
  <si>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</si>
  <si>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CCE-37855-4</t>
  </si>
  <si>
    <t>Set "Audit Other Account Management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Other Account Management Events</t>
  </si>
  <si>
    <t>WIN2012R2-145</t>
  </si>
  <si>
    <t>Set "Audit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</si>
  <si>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`Success and Failure`.</t>
  </si>
  <si>
    <t>The setting 'Audit Security Group Management' is set to 'Success and Failure'</t>
  </si>
  <si>
    <t>The setting "Audit Security Group Management" is not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</si>
  <si>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</si>
  <si>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</si>
  <si>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CCE-38034-5</t>
  </si>
  <si>
    <t>Set "Audit Security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Security Group Management</t>
  </si>
  <si>
    <t>WIN2012R2-146</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</si>
  <si>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</si>
  <si>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</si>
  <si>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</si>
  <si>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</si>
  <si>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</si>
  <si>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</si>
  <si>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CCE-37856-2</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</si>
  <si>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</si>
  <si>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WIN2012R2-147</t>
  </si>
  <si>
    <t>Set "Audit Process Creation" to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</si>
  <si>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`Success`.</t>
  </si>
  <si>
    <t>The setting 'Audit Process Creation' is set to 'Success'</t>
  </si>
  <si>
    <t>The setting "Audit Process Creation" is not set to "Success".</t>
  </si>
  <si>
    <t>17.3</t>
  </si>
  <si>
    <t>17.3.1</t>
  </si>
  <si>
    <t>To establish the recommended configuration via GP, set the following UI path to `Success`:
Computer Configuration\Policies\Windows Settings\Security Settings\Advanced Audit Policy Configuration\Audit Policies\Detailed Tracking\Audit Process Creation.</t>
  </si>
  <si>
    <t>CCE-36059-4</t>
  </si>
  <si>
    <t>Set "Audit Process Creation" to "Success". One method to achieve the recommended configuration via Group Policy is to perform the following:
Set the following UI path to Success:
Computer Configuration\Policies\Windows Settings\Security Settings\Advanced Audit Policy Configuration\Audit Policies\Detailed Tracking\Audit Process Creation</t>
  </si>
  <si>
    <t>WIN2012R2-148</t>
  </si>
  <si>
    <t>Set "Audit Account Lockout" to "Success and Failure"</t>
  </si>
  <si>
    <t>This subcategory reports when a user's account is locked out as a result of too many failed logon attempts. Events for this subcategory include:
- 4625: An account failed to log on.
The recommended state for this setting is: `Success and Failure`.</t>
  </si>
  <si>
    <t>The setting 'Audit Account Lockout' is set to 'Success and Failure'</t>
  </si>
  <si>
    <t>The setting "Audit Account Lockout" is not set to 'Success and Failure'</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</si>
  <si>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</si>
  <si>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</si>
  <si>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</si>
  <si>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CCE-37133-6</t>
  </si>
  <si>
    <t>Set "Audit Account Lockout"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Account Lockout</t>
  </si>
  <si>
    <t>WIN2012R2-149</t>
  </si>
  <si>
    <t>Set "Audit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</si>
  <si>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`Success`.</t>
  </si>
  <si>
    <t>The setting 'Audit Logoff' is set to 'Success'</t>
  </si>
  <si>
    <t>The setting "Audit Logoff" is not set to "Success".</t>
  </si>
  <si>
    <t>17.5.2</t>
  </si>
  <si>
    <t>To establish the recommended configuration via GP, set the following UI path to `Success`:
Computer Configuration\Policies\Windows Settings\Security Settings\Advanced Audit Policy Configuration\Audit Policies\Logon/Logoff\Audit Logoff.</t>
  </si>
  <si>
    <t>CCE-38237-4</t>
  </si>
  <si>
    <t>Set "Audit Logoff" to "Success". One method to achieve the recommended configuration via Group Policy is to perform the following:
Set the following UI path to Success:
Computer Configuration\Policies\Windows Settings\Security Settings\Advanced Audit Policy Configuration\Audit Policies\Logon/Logoff\Audit Logoff</t>
  </si>
  <si>
    <t>WIN2012R2-150</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</si>
  <si>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</si>
  <si>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</si>
  <si>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</si>
  <si>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</si>
  <si>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17.5.3</t>
  </si>
  <si>
    <t>To establish the recommended configuration via GP, set the following UI path to `Success and Failure`:
Computer Configuration\Policies\Windows Settings\Security Settings\Advanced Audit Policy Configuration\Audit Policies\Logon/Logoff\Audit Logon.</t>
  </si>
  <si>
    <t>CCE-38036-0</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</si>
  <si>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</si>
  <si>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WIN2012R2-151</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</si>
  <si>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</si>
  <si>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</si>
  <si>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</si>
  <si>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</si>
  <si>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</si>
  <si>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Other Logon/Logoff Events.</t>
  </si>
  <si>
    <t>CCE-36322-6</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</si>
  <si>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</si>
  <si>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WIN2012R2-152</t>
  </si>
  <si>
    <t>Set "Audit Special Logon" to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</si>
  <si>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`Success`.</t>
  </si>
  <si>
    <t>The setting 'Audit Special Logon' is set to 'Success'</t>
  </si>
  <si>
    <t>The setting "Audit Special Logon" is not set to "Success".</t>
  </si>
  <si>
    <t>17.5.5</t>
  </si>
  <si>
    <t>To establish the recommended configuration via GP, set the following UI path to `Success`:
Computer Configuration\Policies\Windows Settings\Security Settings\Advanced Audit Policy Configuration\Audit Policies\Logon/Logoff\Audit Special Logon.</t>
  </si>
  <si>
    <t>CCE-36266-5</t>
  </si>
  <si>
    <t>Set "Audit Special Logon" to "Success". One method to achieve the recommended configuration via Group Policy is to perform the following:
Set the following UI path to Success:
Computer Configuration\Policies\Windows Settings\Security Settings\Advanced Audit Policy Configuration\Audit Policies\Logon/Logoff\Audit Special Logon</t>
  </si>
  <si>
    <t>WIN2012R2-153</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</si>
  <si>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</si>
  <si>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</si>
  <si>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has been set to 'Success and Failure'.</t>
  </si>
  <si>
    <t>The 'Audit Other Object Access Events'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</si>
  <si>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</si>
  <si>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</si>
  <si>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</si>
  <si>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</si>
  <si>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CCE-37620-2</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</si>
  <si>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</si>
  <si>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WIN2012R2-154</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</si>
  <si>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</si>
  <si>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 Server 2012 (non-R2) or higher OS is required to access and set this value in Group Policy.</t>
  </si>
  <si>
    <t>The setting 'Audit Removable Storage' is set to 'Success and Failure'</t>
  </si>
  <si>
    <t>The setting "Audit Removable Storage" is not set to "Success and Failure".</t>
  </si>
  <si>
    <t>17.6.2</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</si>
  <si>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</si>
  <si>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</si>
  <si>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CCE-37617-8</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</si>
  <si>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</si>
  <si>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WIN2012R2-155</t>
  </si>
  <si>
    <t>Set "Audit  Policy Change" to "Success and Failure"</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</si>
  <si>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`Success and Failure`.</t>
  </si>
  <si>
    <t>The setting 'Audit  Policy Change' is set to 'Success and Failure'</t>
  </si>
  <si>
    <t>The setting "Audit  Policy Change" is not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</si>
  <si>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</si>
  <si>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</si>
  <si>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</si>
  <si>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CCE-38028-7</t>
  </si>
  <si>
    <t>Set "Audit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Policy Change</t>
  </si>
  <si>
    <t>WIN2012R2-156</t>
  </si>
  <si>
    <t>Set "Audit Authentication Policy Change" to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</si>
  <si>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`Success`.</t>
  </si>
  <si>
    <t>The setting 'Audit Authentication Policy Change' is set to 'Success'</t>
  </si>
  <si>
    <t>The setting "Audit Authentication Policy Change" is not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</si>
  <si>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</si>
  <si>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</si>
  <si>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CCE-38327-3</t>
  </si>
  <si>
    <t>Set "Audit Authentication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Authentication Policy Change</t>
  </si>
  <si>
    <t>WIN2012R2-157</t>
  </si>
  <si>
    <t>Set "Audit Authorization Policy Change" to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</si>
  <si>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`Success`.</t>
  </si>
  <si>
    <t>The 'Audit Authorization Policy Change' is set to 'Success'.</t>
  </si>
  <si>
    <t>The 'Audit Authorization Policy Change' has not been set to 'Success'.</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</si>
  <si>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</si>
  <si>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</si>
  <si>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CCE-36320-0</t>
  </si>
  <si>
    <t>Set "Audit Authorization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Authorization Policy Change</t>
  </si>
  <si>
    <t>WIN2012R2-158</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</si>
  <si>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</si>
  <si>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</si>
  <si>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</si>
  <si>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</si>
  <si>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</si>
  <si>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</si>
  <si>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</si>
  <si>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CCE-36267-3</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</si>
  <si>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</si>
  <si>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WIN2012R2-159</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</si>
  <si>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</si>
  <si>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</si>
  <si>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</si>
  <si>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</si>
  <si>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</si>
  <si>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</si>
  <si>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</si>
  <si>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CCE-37853-9</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</si>
  <si>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</si>
  <si>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WIN2012R2-160</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</si>
  <si>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</si>
  <si>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</si>
  <si>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</si>
  <si>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</si>
  <si>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</si>
  <si>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</si>
  <si>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</si>
  <si>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CCE-38030-3</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</si>
  <si>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</si>
  <si>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WIN2012R2-161</t>
  </si>
  <si>
    <t>Set "Audit Security State Change" to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</si>
  <si>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`Success`.</t>
  </si>
  <si>
    <t>The setting "Audit Security State Change" is set to "Success"</t>
  </si>
  <si>
    <t>The setting "Audit Security State Change" is not set to "Success".</t>
  </si>
  <si>
    <t>17.9.3</t>
  </si>
  <si>
    <t>To establish the recommended configuration via GP, set the following UI path to `Success`:
Computer Configuration\Policies\Windows Settings\Security Settings\Advanced Audit Policy Configuration\Audit Policies\System\Audit Security State Change.</t>
  </si>
  <si>
    <t>CCE-38114-5</t>
  </si>
  <si>
    <t>Set "Audit Security State Change" to "Success". One method to achieve the recommended configuration via Group Policy is to perform the following:
Set the following UI path to Success:
Computer Configuration\Policies\Windows Settings\Security Settings\Advanced Audit Policy Configuration\Audit Policies\System\Audit Security State Change</t>
  </si>
  <si>
    <t>WIN2012R2-162</t>
  </si>
  <si>
    <t>Set "Audit Security System Extension" to "Success and Failure"</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</si>
  <si>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`Success and Failure`.</t>
  </si>
  <si>
    <t>The setting 'Audit Security System Extension' is set to 'Success and Failure'</t>
  </si>
  <si>
    <t>The setting "Audit Security System Extension" is not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</si>
  <si>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</si>
  <si>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</si>
  <si>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CCE-36144-4</t>
  </si>
  <si>
    <t>Set "Audit Security System Extension"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Security System Extension</t>
  </si>
  <si>
    <t>WIN2012R2-163</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</si>
  <si>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</si>
  <si>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</si>
  <si>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</si>
  <si>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</si>
  <si>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</si>
  <si>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</si>
  <si>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CCE-37132-8</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</si>
  <si>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</si>
  <si>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WIN2012R2-164</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</si>
  <si>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</si>
  <si>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</si>
  <si>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HKEY_LOCAL_MACHINE\SOFTWARE\Policies\Microsoft\Windows\Personalization:NoLockScreenCamera.</t>
  </si>
  <si>
    <t>The setting 'Prevent enabling lock screen camera' is set to 'Enabled'</t>
  </si>
  <si>
    <t>The setting "Prevent enabling lock screen camera" is not set to "Enabled".</t>
  </si>
  <si>
    <t>HCM10</t>
  </si>
  <si>
    <t>HCM10: System has unneeded functionality installed</t>
  </si>
  <si>
    <t>18.1.1</t>
  </si>
  <si>
    <t>18.1.1.1</t>
  </si>
  <si>
    <t>Disabling the lock screen camera extends the protection afforded by the lock screen to camera features.</t>
  </si>
  <si>
    <t>To establish the recommended configuration via GP, set the following UI path to `Enabled`:
Computer Configuration\Policies\Administrative Templates\Control Panel\Personalization\Prevent enabling lock screen camera.</t>
  </si>
  <si>
    <t>If you enable this setting, users will no longer be able to enable or disable lock screen camera access in PC Settings, and the camera cannot be invoked on the lock screen.</t>
  </si>
  <si>
    <t>CCE-38347-1</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</si>
  <si>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</si>
  <si>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WIN2012R2-165</t>
  </si>
  <si>
    <t>Set "Prevent enabling lock screen slide show" to "Enabled"</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</si>
  <si>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</si>
  <si>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HKEY_LOCAL_MACHINE\SOFTWARE\Policies\Microsoft\Windows\Personalization:NoLockScreenSlideshow.</t>
  </si>
  <si>
    <t>The setting 'Prevent enabling lock screen slide show' is set to 'Enabled'</t>
  </si>
  <si>
    <t>The setting "Prevent enabling lock screen slide show" is not set to "Enabled".</t>
  </si>
  <si>
    <t>18.1.1.2</t>
  </si>
  <si>
    <t>Disabling the lock screen slide show extends the protection afforded by the lock screen to slide show contents.</t>
  </si>
  <si>
    <t>To establish the recommended configuration via GP, set the following UI path to `Enabled`:
Computer Configuration\Policies\Administrative Templates\Control Panel\Personalization\Prevent enabling lock screen slide show.</t>
  </si>
  <si>
    <t>If you enable this setting, users will no longer be able to modify slide show settings in PC Settings, and no slide show will ever start.</t>
  </si>
  <si>
    <t>CCE-38348-9</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</si>
  <si>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</si>
  <si>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WIN2012R2-166</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</si>
  <si>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</si>
  <si>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</si>
  <si>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</si>
  <si>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</si>
  <si>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</si>
  <si>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</si>
  <si>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</si>
  <si>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</si>
  <si>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</si>
  <si>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</si>
  <si>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</si>
  <si>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WIN2012R2-167</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</si>
  <si>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</si>
  <si>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</si>
  <si>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Service\AdmPwd:PwdExpirationProtectionEnabled.</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</si>
  <si>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</si>
  <si>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</si>
  <si>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</si>
  <si>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</si>
  <si>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</si>
  <si>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</si>
  <si>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WIN2012R2-168</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</si>
  <si>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</si>
  <si>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</si>
  <si>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</si>
  <si>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</si>
  <si>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</si>
  <si>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</si>
  <si>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</si>
  <si>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</si>
  <si>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</si>
  <si>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WIN2012R2-169</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</si>
  <si>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</si>
  <si>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</si>
  <si>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</si>
  <si>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 xml:space="preserve">Complexity requirements have been enabled for passwords. </t>
  </si>
  <si>
    <t xml:space="preserve">Complexity requirements have not been enabled for passwords.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</si>
  <si>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</si>
  <si>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</si>
  <si>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</si>
  <si>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</si>
  <si>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WIN2012R2-170</t>
  </si>
  <si>
    <t>Set "Password Settings: Password Length" to "Enabled: 14 or more"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</si>
  <si>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</si>
  <si>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</si>
  <si>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'Password Settings: Password Length' has been set to '14 or more character(s).'</t>
  </si>
  <si>
    <t>The 'Password Settings: Password Length' has not been set to '14 or more character(s).'</t>
  </si>
  <si>
    <t>Updated from "15" to "14"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</si>
  <si>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</si>
  <si>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</si>
  <si>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14 characters (or more, if selected).</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</si>
  <si>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</si>
  <si>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WIN2012R2-171</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</si>
  <si>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</si>
  <si>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</si>
  <si>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</si>
  <si>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</si>
  <si>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</si>
  <si>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</si>
  <si>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Settings.</t>
  </si>
  <si>
    <t>LAPS-generated passwords will be required to have a maximum age of 30 days (or fewer, if selected).</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</si>
  <si>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</si>
  <si>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WIN2012R2-172</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</si>
  <si>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</si>
  <si>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</si>
  <si>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</si>
  <si>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</si>
  <si>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</si>
  <si>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</si>
  <si>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</si>
  <si>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</si>
  <si>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</si>
  <si>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CCE-37069-2</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</si>
  <si>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</si>
  <si>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WIN2012R2-173</t>
  </si>
  <si>
    <t>Set "Configure SMB v1 client driver" to "Enabled: Disable driver"</t>
  </si>
  <si>
    <t>This setting configures the start type for the Server Message Block version 1 (SMBv1) client driver service (`MRxSmb10`), which is recommended to be disabled.
The recommended state for this setting is: `Enabled: Disable driver`.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</si>
  <si>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</si>
  <si>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disabled.</t>
  </si>
  <si>
    <t>The Configure SMB v1 client driver has not been set to disabled.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</si>
  <si>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</si>
  <si>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</si>
  <si>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</si>
  <si>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</si>
  <si>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Group Policy is to perform the following:
Set the following UI path to Enabled: Disable driver:
Computer Configuration\Policies\Administrative Templates\MS Security Guide\Configure SMB v1 client driver</t>
  </si>
  <si>
    <t>WIN2012R2-174</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</si>
  <si>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</si>
  <si>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</si>
  <si>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</si>
  <si>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server' has been set to disabled.</t>
  </si>
  <si>
    <t>The Configure SMB v1 server has not been set to disabled.</t>
  </si>
  <si>
    <t>18.3.3</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</si>
  <si>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</si>
  <si>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</si>
  <si>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WIN2012R2-175</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</si>
  <si>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</si>
  <si>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</si>
  <si>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</si>
  <si>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</si>
  <si>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</si>
  <si>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</si>
  <si>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</si>
  <si>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</si>
  <si>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</si>
  <si>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</si>
  <si>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WIN2012R2-176</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</si>
  <si>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</si>
  <si>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</si>
  <si>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</si>
  <si>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setting 'WDigest Authentication' is set to 'Disabled'</t>
  </si>
  <si>
    <t>The setting "WDigest Authentication" is not set to "Disabled".</t>
  </si>
  <si>
    <t>HPW21</t>
  </si>
  <si>
    <t>HPW21: Passwords are allowed to be stored unencrypted in config files</t>
  </si>
  <si>
    <t>18.3.5</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</si>
  <si>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</si>
  <si>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</si>
  <si>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Server 2012 R2 and newer.</t>
  </si>
  <si>
    <t>CCE-38444-6</t>
  </si>
  <si>
    <t>Set "WDigest Authentication" to "Disabled".  One method to achieve the recommended configuration via Group Policy is to perform the following:
Set the following UI path to Disabled:
Computer Configuration\Policies\Administrative Templates\SCM: Pass the Hash Mitigations\WDigest Authentication (disabling may require KB2871997)</t>
  </si>
  <si>
    <t>WIN2012R2-177</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</si>
  <si>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</si>
  <si>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</si>
  <si>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</si>
  <si>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 xml:space="preserve">The 'MSS: (AutoAdminLogon) Enable Automatic Logon (not recommended)' option has been disabled. </t>
  </si>
  <si>
    <t>The setting "MSS: (AutoAdminLogon) Enable Automatic Logon (not recommended)" is not set to "Disabled".</t>
  </si>
  <si>
    <t>HCM45: System configuration provides additional attack surface
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</si>
  <si>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</si>
  <si>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</si>
  <si>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</si>
  <si>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</si>
  <si>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CCE-37067-6</t>
  </si>
  <si>
    <t xml:space="preserve">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
</t>
  </si>
  <si>
    <t>WIN2012R2-178</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</si>
  <si>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</si>
  <si>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</si>
  <si>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</si>
  <si>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'MSS: (DisableIPSourceRouting IPv6) IP source routing protection level (protects against packet spoofing)' option has been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</si>
  <si>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</si>
  <si>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</si>
  <si>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</si>
  <si>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</si>
  <si>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</si>
  <si>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CCE-36871-2</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</si>
  <si>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</si>
  <si>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WIN2012R2-179</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</si>
  <si>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</si>
  <si>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</si>
  <si>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</si>
  <si>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'MSS: (DisableIPSourceRouting) IP source routing protection level (protects against packet spoofing)' option has been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</si>
  <si>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</si>
  <si>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</si>
  <si>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</si>
  <si>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CCE-36535-3</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</si>
  <si>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</si>
  <si>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WIN2012R2-180</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</si>
  <si>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</si>
  <si>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</si>
  <si>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</si>
  <si>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 xml:space="preserve">The 'MSS: (EnableICMPRedirect) Allow ICMP redirects to override OSPF generated routes' option has been disabled. </t>
  </si>
  <si>
    <t>The setting "MSS: (EnableICMPRedirect) Allow ICMP redirects to override OSPF generated routes" is not set to "Disabled".</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</si>
  <si>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</si>
  <si>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</si>
  <si>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</si>
  <si>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</si>
  <si>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CCE-37988-3</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</si>
  <si>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</si>
  <si>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WIN2012R2-181</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</si>
  <si>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</si>
  <si>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</si>
  <si>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</si>
  <si>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</si>
  <si>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</si>
  <si>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 xml:space="preserve">The 'MSS: (NoNameReleaseOnDemand) Allow the computer to ignore NetBIOS name release requests except from WINS servers' option has been enabled. </t>
  </si>
  <si>
    <t>The setting "MSS: (NoNameReleaseOnDemand) Allow the computer to ignore NetBIOS name release requests except from WINS servers" is not set to "Enabled".</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</si>
  <si>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</si>
  <si>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</si>
  <si>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</si>
  <si>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</si>
  <si>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</si>
  <si>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CCE-36879-5</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</si>
  <si>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</si>
  <si>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WIN2012R2-182</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</si>
  <si>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</si>
  <si>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</si>
  <si>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</si>
  <si>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 xml:space="preserve">The 'MSS: (SafeDllSearchMode) Enable Safe DLL search mode (recommended)' option has been enabled. </t>
  </si>
  <si>
    <t>The setting "MSS: (SafeDllSearchMode) Enable Safe DLL search mode (recommended)" is not set to "Enabled".</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</si>
  <si>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</si>
  <si>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</si>
  <si>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</si>
  <si>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CCE-36351-5</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</si>
  <si>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</si>
  <si>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WIN2012R2-183</t>
  </si>
  <si>
    <t>AC-11</t>
  </si>
  <si>
    <t>Device Lock</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</si>
  <si>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</si>
  <si>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</si>
  <si>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</si>
  <si>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</si>
  <si>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setting "MSS: (ScreenSaverGracePeriod) The time in seconds before the screen saver grace period expires (0 recommended)" is not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</si>
  <si>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</si>
  <si>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</si>
  <si>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</si>
  <si>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</si>
  <si>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CCE-37993-3</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</si>
  <si>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</si>
  <si>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WIN2012R2-184</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</si>
  <si>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</si>
  <si>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</si>
  <si>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</si>
  <si>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'MSS: (WarningLevel) Percentage threshold for the security event log at which the system will generate a warning' option has been set to 'Enabled: 90% or less'.</t>
  </si>
  <si>
    <t>The setting "MSS: (WarningLevel) Percentage threshold for the security event log at which the system will generate a warning" is not set to "Enabled: 90% or less".</t>
  </si>
  <si>
    <t>HAU23</t>
  </si>
  <si>
    <t>HAU23: Audit storage capacity threshold has not been defined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</si>
  <si>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</si>
  <si>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</si>
  <si>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</si>
  <si>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</si>
  <si>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CCE-36880-3</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</si>
  <si>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</si>
  <si>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WIN2012R2-185</t>
  </si>
  <si>
    <t xml:space="preserve"> Set "NetBIOS node type" to "P-node" (Ensure NetBT Parameter "NodeType" to "0x2 (2)") (MS Only)</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</si>
  <si>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</si>
  <si>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</si>
  <si>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</si>
  <si>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</si>
  <si>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</si>
  <si>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</si>
  <si>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</si>
  <si>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</si>
  <si>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</si>
  <si>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the "NetBIOS node type" to "P-node" (Ensure NetBT Parameter "NodeType" to "0x2 (2)") (MS Only). One method to achieve the recommended configuration via Group Policy is to perform the following:
Set the following Registry value to 0x2 (2) (DWORD):
HKEY_LOCAL_MACHINE\System\CurrentControlSet\Services\NetBT\Parameters:NodeType</t>
  </si>
  <si>
    <t>WIN2012R2-186</t>
  </si>
  <si>
    <t>Set "Turn off multicast name resolution" to "Enabled" (MS Only)</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</si>
  <si>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</si>
  <si>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</si>
  <si>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</si>
  <si>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</si>
  <si>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</si>
  <si>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</si>
  <si>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</si>
  <si>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</si>
  <si>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CCE-37450-4</t>
  </si>
  <si>
    <t>Set "Turn off multicast name resolution" to "Enabled" (MS Only). One method to achieve the recommended configuration via Group Policy is to perform the following:
Set the following UI path to Enabled:
Computer Configuration\Policies\Administrative Templates\Network\DNS Client\Turn off multicast name resolution</t>
  </si>
  <si>
    <t>WIN2012R2-187</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</si>
  <si>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</si>
  <si>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</si>
  <si>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</si>
  <si>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</si>
  <si>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</si>
  <si>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 xml:space="preserve">The 'Prohibit installation and configuration of Network Bridge on your DNS domain network' option has been enabled. </t>
  </si>
  <si>
    <t>The setting "Prohibit installation and configuration of Network Bridge on your DNS domain network" is not set to "Enabled".</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</si>
  <si>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</si>
  <si>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</si>
  <si>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</si>
  <si>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</si>
  <si>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</si>
  <si>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CCE-38002-2</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</si>
  <si>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</si>
  <si>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WIN2012R2-188</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</si>
  <si>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</si>
  <si>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</si>
  <si>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</si>
  <si>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'Require domain users to elevate when setting a network's location' option has been enabled.</t>
  </si>
  <si>
    <t>The setting "Require domain users to elevate when setting a network's location" is not set to "Enabled".</t>
  </si>
  <si>
    <t>18.5.11.3</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</si>
  <si>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</si>
  <si>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</si>
  <si>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</si>
  <si>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CCE-38188-9</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</si>
  <si>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</si>
  <si>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WIN2012R2-189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</si>
  <si>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</si>
  <si>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or higher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</si>
  <si>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</si>
  <si>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</si>
  <si>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setting "Hardened UNC Paths" is not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</si>
  <si>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</si>
  <si>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</si>
  <si>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higher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</si>
  <si>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</si>
  <si>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</si>
  <si>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</si>
  <si>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WIN2012R2-190</t>
  </si>
  <si>
    <t>SC-5</t>
  </si>
  <si>
    <t>Denial of Service Protection</t>
  </si>
  <si>
    <t>Set "Minimize the number of simultaneous connections to the Internet or a Windows Domain" to "Enabled"</t>
  </si>
  <si>
    <t>This policy setting prevents computers from connecting to both a domain based network and a non-domain based network at the same time.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</si>
  <si>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</si>
  <si>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 xml:space="preserve">The 'Minimize the number of simultaneous connections to the Internet or a Windows Domain' option has been enabled. </t>
  </si>
  <si>
    <t>The setting "Minimize the number of simultaneous connections to the Internet or a Windows Domain" is not set to "Enabled".</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</si>
  <si>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</si>
  <si>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</si>
  <si>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</si>
  <si>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Configuration\Policies\Administrative Templates\Network\Windows Connection Manager\Minimize the number of simultaneous connections to the Internet or a Windows Domain.</t>
  </si>
  <si>
    <t>CCE-38338-0</t>
  </si>
  <si>
    <t>Set "Minimize the number of simultaneous connections to the Internet or a Windows Domain" to "Enabled".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</si>
  <si>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WIN2012R2-191</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</si>
  <si>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</si>
  <si>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</si>
  <si>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</si>
  <si>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 xml:space="preserve">The 'Include command line in process creation events' option has been disabled. </t>
  </si>
  <si>
    <t>The setting "Include command line in process creation events" is not set to "Disabled".</t>
  </si>
  <si>
    <t>HCM48</t>
  </si>
  <si>
    <t>HCM48: Low-risk operating system settings are not configured securely</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</si>
  <si>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</si>
  <si>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</si>
  <si>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</si>
  <si>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</si>
  <si>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CCE-36925-6</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</si>
  <si>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</si>
  <si>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WIN2012R2-192</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</si>
  <si>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</si>
  <si>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</si>
  <si>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</si>
  <si>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Remote host allows delegation of non-exportable credentials' has been set to enabled.</t>
  </si>
  <si>
    <t>Remote host allows delegation of non-exportable credentials' has not been set to enabled.</t>
  </si>
  <si>
    <t>18.8.4</t>
  </si>
  <si>
    <t>18.8.4.1</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</si>
  <si>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</si>
  <si>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</si>
  <si>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</si>
  <si>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</si>
  <si>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WIN2012R2-193</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</si>
  <si>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</si>
  <si>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</si>
  <si>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</si>
  <si>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</si>
  <si>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</si>
  <si>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'Boot-Start Driver Initialization Policy' option has been set to 'Enabled: Good, unknown and bad but critical'.</t>
  </si>
  <si>
    <t>The setting "Boot-Start Driver Initialization Policy" is not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</si>
  <si>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</si>
  <si>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</si>
  <si>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</si>
  <si>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</si>
  <si>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</si>
  <si>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</si>
  <si>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CCE-37912-3</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</si>
  <si>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</si>
  <si>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WIN2012R2-194</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</si>
  <si>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</si>
  <si>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</si>
  <si>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</si>
  <si>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</si>
  <si>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</si>
  <si>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'Configure registry policy processing: Do not apply during periodic background processing' option has been set to 'Enabled: FALSE'.</t>
  </si>
  <si>
    <t>The setting "Configure registry policy processing: Do not apply during periodic background processing" is not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</si>
  <si>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</si>
  <si>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</si>
  <si>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</si>
  <si>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</si>
  <si>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</si>
  <si>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</si>
  <si>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Group Policies will be reapplied every time they are refreshed, which could have a slight impact on performance.</t>
  </si>
  <si>
    <t>CCE-36169-1</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</si>
  <si>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</si>
  <si>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WIN2012R2-195</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</si>
  <si>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</si>
  <si>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</si>
  <si>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</si>
  <si>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'Configure registry policy processing: Process even if the Group Policy objects have not changed' option has been set to 'Enabled: TRUE'.</t>
  </si>
  <si>
    <t>The setting "Configure registry policy processing: Process even if the Group Policy objects have not changed" is not set to "Enabled: TRUE".</t>
  </si>
  <si>
    <t>18.8.21.3</t>
  </si>
  <si>
    <t>Setting this option to true (checked) will ensure unauthorized changes that might have been configured locally are forced to match the domain-based Group Policy settings again.</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</si>
  <si>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</si>
  <si>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Group Policies will be reapplied even if they have not been changed, which could have a slight impact on performance.</t>
  </si>
  <si>
    <t>Set "Configure registry policy processing: Process even if the Group Policy objects have not changed" to "Enabled".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</si>
  <si>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WIN2012R2-196</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</si>
  <si>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</si>
  <si>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</si>
  <si>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</si>
  <si>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 xml:space="preserve">The 'Turn off background refresh of Group Policy' option has been disabled. </t>
  </si>
  <si>
    <t>The setting "Turn off background refresh of Group Policy" is not set to "Disabled".</t>
  </si>
  <si>
    <t>18.8.21.4</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</si>
  <si>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</si>
  <si>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</si>
  <si>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CCE-37712-7</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</si>
  <si>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</si>
  <si>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WIN2012R2-197</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</si>
  <si>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</si>
  <si>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</si>
  <si>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</si>
  <si>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</si>
  <si>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</si>
  <si>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</si>
  <si>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18.8.22.1.1</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</si>
  <si>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</si>
  <si>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</si>
  <si>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</si>
  <si>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CCE-36625-2</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</si>
  <si>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</si>
  <si>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WIN2012R2-198</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</si>
  <si>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</si>
  <si>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</si>
  <si>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</si>
  <si>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</si>
  <si>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</si>
  <si>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</si>
  <si>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</si>
  <si>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</si>
  <si>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</si>
  <si>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CCE-36096-6</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</si>
  <si>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</si>
  <si>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WIN2012R2-199</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</si>
  <si>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</si>
  <si>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</si>
  <si>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</si>
  <si>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"Turn off printing over HTTP" has been set to enabled.</t>
  </si>
  <si>
    <t>The 'Turn off printing over HTTP' has not been set to enabled.</t>
  </si>
  <si>
    <t>18.8.22.1.6</t>
  </si>
  <si>
    <t>Information that is transmitted over HTTP through this capability is not protected and can be intercepted by malicious users. For this reason, it is not often used in enterprise managed environments.</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</si>
  <si>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</si>
  <si>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</si>
  <si>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CCE-36920-7</t>
  </si>
  <si>
    <t>Set "Turn off printing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printing over HTTP</t>
  </si>
  <si>
    <t>WIN2012R2-200</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</si>
  <si>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</si>
  <si>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</si>
  <si>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</si>
  <si>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 xml:space="preserve">The 'Do not display network selection UI' option has been enabled. </t>
  </si>
  <si>
    <t>The setting "Do not display network selection UI" is not set to "Enabled".</t>
  </si>
  <si>
    <t>18.8.27</t>
  </si>
  <si>
    <t>18.8.27.1</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</si>
  <si>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</si>
  <si>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</si>
  <si>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</si>
  <si>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CCE-38353-9</t>
  </si>
  <si>
    <t>Set "Do not display network selection UI" to "Enabled". One method to achieve the recommended configuration via Group Policy is to perform the following:
Set the following Group Policy setting to Enabled:
Computer Configuration\Policies\Administrative Templates\System\Logon\Do not display network selection UI</t>
  </si>
  <si>
    <t>WIN2012R2-201</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</si>
  <si>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</si>
  <si>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</si>
  <si>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</si>
  <si>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 xml:space="preserve">The 'Do not enumerate connected users on domain-joined computers' option has been enabled. </t>
  </si>
  <si>
    <t>The setting "Do not enumerate connected users on domain-joined computers" is not set to "Enabled".</t>
  </si>
  <si>
    <t>18.8.27.2</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</si>
  <si>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</si>
  <si>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</si>
  <si>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</si>
  <si>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CCE-37838-0</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</si>
  <si>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</si>
  <si>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WIN2012R2-202</t>
  </si>
  <si>
    <t>Set "Enumerate local users on domain-joined computers" to "Disabled" (MS only)</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</si>
  <si>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</si>
  <si>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</si>
  <si>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 xml:space="preserve">The 'Enumerate local users on domain-joined computers' option has been disabled. </t>
  </si>
  <si>
    <t>The setting "Enumerate local users on domain-joined computers" is not set to "Disabled".</t>
  </si>
  <si>
    <t>18.8.27.3</t>
  </si>
  <si>
    <t>To establish the recommended configuration via GP, set the following UI path to `Disabled`:
Computer Configuration\Policies\Administrative Templates\System\Logon\Enumerate local users on domain-joined computers.</t>
  </si>
  <si>
    <t>CCE-35894-5</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</si>
  <si>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</si>
  <si>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WIN2012R2-203</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</si>
  <si>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</si>
  <si>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</si>
  <si>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</si>
  <si>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'Turn off app notifications on the lock screen' option has been enabled. </t>
  </si>
  <si>
    <t>The setting "Turn off app notifications on the lock screen" is not set to "Enabled".</t>
  </si>
  <si>
    <t>18.8.27.4</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</si>
  <si>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</si>
  <si>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</si>
  <si>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</si>
  <si>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CCE-35893-7</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</si>
  <si>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</si>
  <si>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WIN2012R2-204</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</si>
  <si>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</si>
  <si>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</si>
  <si>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</si>
  <si>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</si>
  <si>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</si>
  <si>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18.8.27.5</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</si>
  <si>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</si>
  <si>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</si>
  <si>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</si>
  <si>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CCE-37830-7</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</si>
  <si>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</si>
  <si>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WIN2012R2-205</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</si>
  <si>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</si>
  <si>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</si>
  <si>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</si>
  <si>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 xml:space="preserve">The 'Turn on convenience PIN sign-in' option has been disabled. </t>
  </si>
  <si>
    <t xml:space="preserve">The Turn on convenience PIN sign-in option has not been disabled. </t>
  </si>
  <si>
    <t>18.8.27.6</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</si>
  <si>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</si>
  <si>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</si>
  <si>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CCE-37528-7</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</si>
  <si>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</si>
  <si>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WIN2012R2-206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</si>
  <si>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</si>
  <si>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</si>
  <si>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</si>
  <si>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'Require a password when a computer wakes (on battery)' has been set to enabled.</t>
  </si>
  <si>
    <t>The Require a password when a computer wakes (on battery) has not been set to enabled.</t>
  </si>
  <si>
    <t>18.8.33.6</t>
  </si>
  <si>
    <t>18.8.33.6.1</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</si>
  <si>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</si>
  <si>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</si>
  <si>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CCE-36881-1</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</si>
  <si>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</si>
  <si>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WIN2012R2-207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</si>
  <si>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</si>
  <si>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</si>
  <si>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'Require a password when a computer wakes (plugged in)' has been set to enabled.</t>
  </si>
  <si>
    <t>The Require a password when a computer wakes (plugged in) has not been set to enabled.</t>
  </si>
  <si>
    <t>18.8.33.6.2</t>
  </si>
  <si>
    <t>To establish the recommended configuration via GP, set the following UI path to `Enabled`:
Computer Configuration\Policies\Administrative Templates\System\Power Management\Sleep Settings\Require a password when a computer wakes (plugged in).</t>
  </si>
  <si>
    <t>CCE-37066-8</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</si>
  <si>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</si>
  <si>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WIN2012R2-208</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</si>
  <si>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</si>
  <si>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</si>
  <si>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</si>
  <si>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</si>
  <si>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</si>
  <si>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setting 'Configure Offer Remote Assistance' is set to 'Disabled'</t>
  </si>
  <si>
    <t>The setting "Configure Offer Remote Assistance" is not set to "Disabled".</t>
  </si>
  <si>
    <t>HRM7</t>
  </si>
  <si>
    <t>HRM7: The agency does not adequately control remote access to its systems</t>
  </si>
  <si>
    <t>18.8.35</t>
  </si>
  <si>
    <t>18.8.35.1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</si>
  <si>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</si>
  <si>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</si>
  <si>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CCE-36388-7</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</si>
  <si>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</si>
  <si>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WIN2012R2-209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</si>
  <si>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</si>
  <si>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</si>
  <si>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</si>
  <si>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setting 'Configure Solicited Remote Assistance' is set to 'Disabled'</t>
  </si>
  <si>
    <t>The setting "Configure Solicited Remote Assistance" is not set to "Disabled".</t>
  </si>
  <si>
    <t>18.8.35.2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</si>
  <si>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</si>
  <si>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</si>
  <si>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</si>
  <si>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CCE-37281-3</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</si>
  <si>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</si>
  <si>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WIN2012R2-210</t>
  </si>
  <si>
    <t>Set "Enable RPC Endpoint Mapper Client Authentication" to "Enabled" (MS only)</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</si>
  <si>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</si>
  <si>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</si>
  <si>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setting 'Enable RPC Endpoint Mapper Client Authentication' is set to 'Enabled' (MS only)</t>
  </si>
  <si>
    <t>The setting "Enable RPC Endpoint Mapper Client Authentication" is not set to "Enabled" (MS only).</t>
  </si>
  <si>
    <t>18.8.36</t>
  </si>
  <si>
    <t>18.8.36.1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</si>
  <si>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</si>
  <si>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</si>
  <si>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</si>
  <si>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CCE-37346-4</t>
  </si>
  <si>
    <t>Set "Enable RPC Endpoint Mapper Client Authentication" to "Enabled" (MS only). One method to achieve the recommended configuration via Group Policy is to perform the following:
Set the following UI path to Enabled:
Computer Configuration\Policies\Administrative Templates\System\Remote Procedure Call\Enable RPC Endpoint Mapper. Client Authentication</t>
  </si>
  <si>
    <t>WIN2012R2-211</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</si>
  <si>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</si>
  <si>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</si>
  <si>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</si>
  <si>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The setting 'Allow Microsoft accounts to be optional' is set to 'Enabled'</t>
  </si>
  <si>
    <t>The setting "Allow Microsoft accounts to be optional" is not set to "Enabled".</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</si>
  <si>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</si>
  <si>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</si>
  <si>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</si>
  <si>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To establish the recommended configuration via GP, set the following UI path to `Enabled`:
Computer Configuration\Policies\Administrative Templates\Windows Components\App runtime\Allow Microsoft accounts to be optional.</t>
  </si>
  <si>
    <t>Windows Store apps that typically require a Microsoft account to sign in will allow users to sign in with an enterprise account instead.</t>
  </si>
  <si>
    <t>CCE-38354-7</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</si>
  <si>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</si>
  <si>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WIN2012R2-212</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</si>
  <si>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</si>
  <si>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</si>
  <si>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</si>
  <si>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</si>
  <si>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</si>
  <si>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The setting 'Disallow Autoplay for non-volume devices' is set to 'Enabled'</t>
  </si>
  <si>
    <t>The setting "Disallow Autoplay for non-volume devices" is not set to "Enabled".</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</si>
  <si>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</si>
  <si>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</si>
  <si>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</si>
  <si>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</si>
  <si>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</si>
  <si>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</si>
  <si>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</si>
  <si>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CCE-37636-8</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</si>
  <si>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</si>
  <si>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WIN2012R2-213</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</si>
  <si>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</si>
  <si>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</si>
  <si>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</si>
  <si>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setting 'Set the default behavior for AutoRun' is set to 'Enabled: Do not execute any autorun commands'</t>
  </si>
  <si>
    <t>The setting "Set the default behavior for AutoRun" is not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</si>
  <si>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</si>
  <si>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</si>
  <si>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</si>
  <si>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</si>
  <si>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CCE-38217-6</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</si>
  <si>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</si>
  <si>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WIN2012R2-214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</si>
  <si>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</si>
  <si>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</si>
  <si>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</si>
  <si>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setting 'Turn off Autoplay' is set to 'Enabled: All drives'</t>
  </si>
  <si>
    <t>The setting "Turn off Autoplay" is not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</si>
  <si>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</si>
  <si>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</si>
  <si>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</si>
  <si>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CCE-36875-3</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</si>
  <si>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</si>
  <si>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WIN2012R2-215</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</si>
  <si>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</si>
  <si>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</si>
  <si>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</si>
  <si>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setting 'Do not display the password reveal button' is set to 'Enabled'</t>
  </si>
  <si>
    <t>The setting "Do not display the password reveal button" is not set to "Enabled".</t>
  </si>
  <si>
    <t>HCM45: System configuration provides additional attack surface.</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</si>
  <si>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</si>
  <si>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</si>
  <si>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</si>
  <si>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</si>
  <si>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</si>
  <si>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CCE-37534-5</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</si>
  <si>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</si>
  <si>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WIN2012R2-216</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</si>
  <si>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</si>
  <si>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</si>
  <si>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</si>
  <si>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setting 'Enumerate administrator accounts on elevation' is set to 'Disabled'</t>
  </si>
  <si>
    <t>The setting "Enumerate administrator accounts on elevation" is not set to "Disabled".</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</si>
  <si>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</si>
  <si>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</si>
  <si>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</si>
  <si>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CCE-36512-2</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</si>
  <si>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</si>
  <si>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WIN2012R2-217</t>
  </si>
  <si>
    <t>Set "EMET 5.52" or higher is installed</t>
  </si>
  <si>
    <t>The Enhanced Mitigation Experience Toolkit (EMET) is free and supported security software developed by Microsoft that allows an enterprise to apply exploit mitigations to applications that run on Windows. Many of these mitigations were later coded directly into Windows 10 and Server 2016.
More information on EMET, including download and User Guide, can be obtained here:
[Enhanced Mitigation Experience Toolkit - EMET - TechNet Security](https://technet.microsoft.com/en-us/security/jj653751)
**Note:** Although EMET is quite effective at enhancing exploit protection on Windows server OSes prior to Server 2016, it is highly recommended that compatibility testing is done on typical server configurations (including all CIS-recommended EMET settings) before widespread deployment to your environment.
**Note #2:** Microsoft has announced that EMET will be End-Of-Life (EOL) on July 31, 2018. This does not mean the software will stop working, only that Microsoft will not update it any further past that date, nor troubleshoot new problems with it. They are instead recommending that servers be upgraded to Server 2016.
**Note #3:** EMET has been reported to be very problematic on 32-bit OSes - we only recommend using it with 64-bit OSes.</t>
  </si>
  <si>
    <t>Navigate to `Control Panel\Program\Programs and Features` and confirm "EMET 5.52" or higher is listed in the `Name` column.</t>
  </si>
  <si>
    <t>The "EMET 5.52" has been installed.</t>
  </si>
  <si>
    <t>The "EMET 5.52" has not been installed.</t>
  </si>
  <si>
    <t>18.9.24</t>
  </si>
  <si>
    <t>18.9.24.1</t>
  </si>
  <si>
    <t>EMET mitigations help reduce the reliability of exploits that target vulnerable software running on Windows.</t>
  </si>
  <si>
    <t>Install EMET 5.52 or higher.</t>
  </si>
  <si>
    <t>WIN2012R2-218</t>
  </si>
  <si>
    <t>Set "Default Action and Mitigation Settings" to "Enabled" (plus subsettings)</t>
  </si>
  <si>
    <t>This setting configures the default action after detection and advanced ROP mitigation.
The recommended state for this setting is:
- Default Action and Mitigation Settings - `Enabled`
- Deep Hooks - `Enabled`
- Anti Detours - `Enabled`
- Banned Functions - `Enabled`
- Exploit Action -` User Configured`</t>
  </si>
  <si>
    <t>Navigate to the UI Path articulated in the Remediation section and confirm it is set as prescribed. This group policy setting is backed by the following registry location:
HKEY_LOCAL_MACHINE\SOFTWARE\Policies\Microsoft\EMET\SysSettings:AntiDetours
HKEY_LOCAL_MACHINE\SOFTWARE\Policies\Microsoft\EMET\SysSettings:BannedFunctions
HKEY_LOCAL_MACHINE\SOFTWARE\Policies\Microsoft\EMET\SysSettings:DeepHooks
HKEY_LOCAL_MACHINE\SOFTWARE\Policies\Microsoft\EMET\SysSettings:ExploitAction.</t>
  </si>
  <si>
    <t>The "Default Action and Mitigation Settings" is set to "Enabled" (plus subsettings).</t>
  </si>
  <si>
    <t>The "Default Action and Mitigation Settings" is not set to "Enabled" (plus subsettings).</t>
  </si>
  <si>
    <t>18.9.24.2</t>
  </si>
  <si>
    <t>These advanced mitigations for ROP mitigations apply to all configured software in EMET:
- **Deep Hooks** protects critical APIs and the subsequent lower level APIs used by the top level critical API.
- **Anti Detours** renders ineffective exploits that evade hooks by executing a copy of the hooked function prologue and then jump to the function past the prologue.
- **Banned Functions** will block calls to `ntdll!LdrHotPatchRoutine` to mitigate potential exploits abusing the API.</t>
  </si>
  <si>
    <t>To establish the recommended configuration via GP, set the following UI path to `Enabled:`
Computer Configuration\Policies\Administrative Templates\Windows Components\EMET\Default Action and Mitigation Settings.</t>
  </si>
  <si>
    <t>The advanced mitigations available in EMET will be enabled and actively applied to all software they are configured for.</t>
  </si>
  <si>
    <t>CCE-38427-1</t>
  </si>
  <si>
    <t>Set "Default Action and Mitigation Settings" to "Enabled" (plus subsettings). One method to achieve the recommended configuration via Group Policy is to perform the following:
Set the following UI path to Enabled:
Computer Configuration\Policies\Administrative Templates\Windows Components\EMET\Default Action and Mitigation Settings</t>
  </si>
  <si>
    <t>WIN2012R2-219</t>
  </si>
  <si>
    <t>Set "Default Protections for Internet Explorer" to "Enabled"</t>
  </si>
  <si>
    <t>This setting determines if recommended EMET mitigations are applied to Internet Explorer.
The recommended state for this setting is: `Enabled`.</t>
  </si>
  <si>
    <t>Navigate to the UI Path articulated in the Remediation section and confirm it is set as prescribed. This group policy setting is backed by the following registry location:
HKEY_LOCAL_MACHINE\SOFTWARE\Policies\Microsoft\EMET\Defaults\IE.</t>
  </si>
  <si>
    <t>The "Default Protections for Internet Explorer" has been enabled.</t>
  </si>
  <si>
    <t>The "Default Protections for Internet Explorer" has not been enabled.</t>
  </si>
  <si>
    <t>18.9.24.3</t>
  </si>
  <si>
    <t>Applying EMET mitigations to Internet Explorer will help reduce the reliability of exploits that target it.</t>
  </si>
  <si>
    <t>To establish the recommended configuration via GP, set the following UI path to `Enabled`:
Computer Configuration\Policies\Administrative Templates\Windows Components\EMET\Default Protections for Internet Explorer.</t>
  </si>
  <si>
    <t>EMET mitigations will be applied to Internet Explorer.</t>
  </si>
  <si>
    <t>CCE-38428-9</t>
  </si>
  <si>
    <t>Set "Default Protections for Internet Explorer" to "Enabled". One method to achieve the recommended configuration via Group Policy is to perform the following:
Set the following UI path to Enabled:
Computer Configuration\Policies\Administrative Templates\Windows Components\EMET\Default Protections for Internet Explorer</t>
  </si>
  <si>
    <t>WIN2012R2-220</t>
  </si>
  <si>
    <t>Set "Default Protections for Popular Software" to "Enabled"</t>
  </si>
  <si>
    <t>This setting determines if recommended EMET mitigations are applied to the following popular software:
- 7-Zip
- Adobe Photoshop
- Foxit Reader
- Google Chrome
- Google Talk
- iTunes
- Microsoft Live Writer
- Microsoft Lync Communicator
- Microsoft Photo Gallery
- Microsoft SkyDrive
- mIRC
- Mozilla Firefox
- Mozilla Thunderbird
- Opera
- Pidgin
- QuickTime Player
- RealPlayer
- Safari
- Skype
- VideoLAN VLC
- Winamp
- Windows Live Mail
- Windows Media Player
- WinRAR
- WinZip
The recommended state for this setting is: `Enabled`.</t>
  </si>
  <si>
    <t>Navigate to the UI Path articulated in the Remediation section and confirm it is set as prescribed. This group policy setting is backed by many registry values (for the various popular software that EMET supports) under the following registry location:
HKEY_LOCAL_MACHINE\SOFTWARE\Policies\Microsoft\EMET\Defaults.</t>
  </si>
  <si>
    <t>The "Default Protections for Popular Software has been enabled.</t>
  </si>
  <si>
    <t>The "Default Protections for Popular Software has not been enabled.</t>
  </si>
  <si>
    <t>18.9.24.4</t>
  </si>
  <si>
    <t>Applying EMET mitigations to popular software packages will help reduce the reliability of exploits that target them.</t>
  </si>
  <si>
    <t>To establish the recommended configuration via GP, set the following UI path to `Enabled`:
Computer Configuration\Policies\Administrative Templates\Windows Components\EMET\Default Protections for Popular Software.</t>
  </si>
  <si>
    <t>EMET mitigations will be applied to the listed popular software that is installed on the computer.</t>
  </si>
  <si>
    <t>CCE-36750-8</t>
  </si>
  <si>
    <t>Set "Default Protections for Popular Software" to "Enabled". One method to achieve the recommended configuration via Group Policy is to perform the following:
Set the following UI path to Enabled:
Computer Configuration\Policies\Administrative Templates\Windows Components\EMET\Default Protections for Popular Software</t>
  </si>
  <si>
    <t>WIN2012R2-221</t>
  </si>
  <si>
    <t>Set "Default Protections for Recommended Software" to "Enabled"</t>
  </si>
  <si>
    <t>This setting determines if recommended EMET mitigations are applied to the following software:
- Adobe Acrobat
- Adobe Acrobat Reader
- Microsoft Office suite applications
- Oracle Java
- WordPad
The recommended state for this setting is: `Enabled`.</t>
  </si>
  <si>
    <t>Navigate to the UI Path articulated in the Remediation section and confirm it is set as prescribed. This group policy setting is backed by many registry values (for the various recommended software that EMET supports) under the following registry location:
HKEY_LOCAL_MACHINE\SOFTWARE\Policies\Microsoft\EMET\Defaults.</t>
  </si>
  <si>
    <t>The "Default Protections for Recommended Software" has been enabled.</t>
  </si>
  <si>
    <t>The "Default Protections for Recommended Software" has not been enabled.</t>
  </si>
  <si>
    <t>18.9.24.5</t>
  </si>
  <si>
    <t>Applying EMET mitigations to recommended software will help reduce the reliability of exploits that target them.</t>
  </si>
  <si>
    <t>To establish the recommended configuration via GP, set the following UI path to `Enabled:`
Computer Configuration\Policies\Administrative Templates\Windows Components\EMET\Default Protections for Recommended .</t>
  </si>
  <si>
    <t>EMET mitigations will be applied to the listed recommended software that is installed on the computer.</t>
  </si>
  <si>
    <t>CCE-36515-5</t>
  </si>
  <si>
    <t>Set "Default Protections for Recommended Software" to "Enabled". One method to achieve the recommended configuration via Group Policy is to perform the following:
Set the following UI path to Enabled:
Computer Configuration\Policies\Administrative Templates\Windows Components\EMET\Default Protections for Recommended</t>
  </si>
  <si>
    <t>WIN2012R2-222</t>
  </si>
  <si>
    <t>Set "System ASLR" to "Enabled: Application Opt-In"</t>
  </si>
  <si>
    <t>This setting determines how applications become enrolled in Address Space Layout Randomization (ASLR).
The recommended state for this setting is: `Enabled: Application Opt-In`.</t>
  </si>
  <si>
    <t>Navigate to the UI Path articulated in the Remediation section and confirm it is set as prescribed. This group policy setting is backed by the following registry location:
HKEY_LOCAL_MACHINE\SOFTWARE\Policies\Microsoft\EMET\SysSettings:ASLR.</t>
  </si>
  <si>
    <t>"System ASLR" has been set to "Enabled: Application Opt-In".</t>
  </si>
  <si>
    <t>"System ASLR" has not been set to "Enabled: Application Opt-In".</t>
  </si>
  <si>
    <t>18.9.24.6</t>
  </si>
  <si>
    <t>ASLR reduces the predictability of process memory, which in-turn helps reduce the reliability of exploits targeting memory corruption vulnerabilities.</t>
  </si>
  <si>
    <t>To establish the recommended configuration via GP, set the following UI path to `Enabled: Application Opt-In`:
Computer Configuration\Policies\Administrative Templates\Windows Components\EMETSystem ASLR.</t>
  </si>
  <si>
    <t>ASLR protections will be enabled on applications that have been configured for it in EMET.</t>
  </si>
  <si>
    <t>CCE-38437-0</t>
  </si>
  <si>
    <t>Set "System ASLR" to "Enabled: Application Opt-In" to "Enabled". One method to achieve the recommended configuration via Group Policy is to perform the following:
Set the following UI path to Enabled: Application Opt-In:
Computer Configuration\Policies\Administrative Templates\Windows Components\EMETSystem ASLR</t>
  </si>
  <si>
    <t>WIN2012R2-223</t>
  </si>
  <si>
    <t>Set "System DEP" to "Enabled: Application Opt-Out"</t>
  </si>
  <si>
    <t>This setting determines how applications become enrolled in Data Execution Protection (DEP).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</si>
  <si>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HKEY_LOCAL_MACHINE\SOFTWARE\Policies\Microsoft\EMET\SysSettings:DEP.</t>
  </si>
  <si>
    <t>"System DEP" has been se to "Enabled: Application Opt-Out".</t>
  </si>
  <si>
    <t>"System DEP" has not been set to "Enabled: Application Opt-Out".</t>
  </si>
  <si>
    <t>18.9.24.7</t>
  </si>
  <si>
    <t>DEP marks pages of application memory as non-executable, which reduces a given exploit's ability to run attacker-controlled code.</t>
  </si>
  <si>
    <t>To establish the recommended configuration via GP, set the following UI path to `Enabled: Application Opt-Out`:
Computer Configuration\Policies\Administrative Templates\Windows Components\EMET\System DEP.</t>
  </si>
  <si>
    <t>DEP protections will be enabled on *all* applications unless EMET has been specifically configured to opt-out of DEP for that application.</t>
  </si>
  <si>
    <t>CCE-38438-8</t>
  </si>
  <si>
    <t>Set "System DEP" to "Enabled: Application Opt-Out". One method to achieve the recommended configuration via Group Policy is to perform the following:
Set the following UI path to Enabled: Application Opt-Out:
Computer Configuration\Policies\Administrative Templates\Windows Components\EMET\System DEP</t>
  </si>
  <si>
    <t>WIN2012R2-224</t>
  </si>
  <si>
    <t>Set "System SEHOP" to "Enabled: Application Opt-Out"</t>
  </si>
  <si>
    <t>This setting determines how applications become enrolled in Structured Exception Handler Overwrite Protection (SEHOP).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</si>
  <si>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HKEY_LOCAL_MACHINE\SOFTWARE\Policies\Microsoft\EMET\SysSettings:SEHOP.</t>
  </si>
  <si>
    <t>18.9.24.8</t>
  </si>
  <si>
    <t>When a software component suffers from a memory corruption vulnerability, an exploit may be able to overwrite memory that contains data structures that control how the software handles exceptions. By corrupting these structures in a controlled manner, an exploit may be able to execute arbitrary code. SEHOP verifies the integrity of those structures before they are used to handle exceptions, which reduces the reliability of exploits that leverage structured exception handler overwrites.</t>
  </si>
  <si>
    <t>To establish the recommended configuration via GP, set the following UI path to `Enabled: Application Opt-Out`:
Computer Configuration\Policies\Administrative Templates\Windows Components\EMET\System SEHOP.</t>
  </si>
  <si>
    <t>SEHOP protections will be enabled on *all* applications unless EMET has been specifically configured to opt-out of SEHOP for that application.</t>
  </si>
  <si>
    <t>CCE-38439-6</t>
  </si>
  <si>
    <t>Set "System SEHOP" to "Enabled: Application Opt-Out". One method to achieve the recommended configuration via Group Policy is to perform the following:
Set the following UI path to Enabled: Application Opt-Out:
Computer Configuration\Policies\Administrative Templates\Windows Components\EMET\System SEHOP</t>
  </si>
  <si>
    <t>WIN2012R2-225</t>
  </si>
  <si>
    <t>AU-11</t>
  </si>
  <si>
    <t>Audit Record Retention</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</si>
  <si>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</si>
  <si>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</si>
  <si>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</si>
  <si>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The setting 'Application: Control Event Log behavior when the log file reaches its maximum size' is set to 'Disabled'</t>
  </si>
  <si>
    <t>The setting "Application: Control Event Log behavior when the log file reaches its maximum size" is not set to "Disabled".</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</si>
  <si>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</si>
  <si>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</si>
  <si>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</si>
  <si>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</si>
  <si>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CCE-37775-4</t>
  </si>
  <si>
    <t>Set "Application: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Service\Application\Control Event Log behavior when the log file reaches its maximum size</t>
  </si>
  <si>
    <t>WIN2012R2-226</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</si>
  <si>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</si>
  <si>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</si>
  <si>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</si>
  <si>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setting 'Application: Specify the maximum log file size (KB)' is set to 'Enabled: 32,768 or greater'</t>
  </si>
  <si>
    <t>The setting "Application: Specify the maximum log file size (KB)" is not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</si>
  <si>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</si>
  <si>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</si>
  <si>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</si>
  <si>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CCE-37948-7</t>
  </si>
  <si>
    <t>Set "Application: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Service\Application\Specify the maximum log file size (KB)</t>
  </si>
  <si>
    <t>WIN2012R2-227</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</si>
  <si>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</si>
  <si>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</si>
  <si>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setting 'Security: Control Event Log behavior when the log file reaches its maximum size' is set to 'Disabled'</t>
  </si>
  <si>
    <t>The setting "Security: Control Event Log behavior when the log file reaches its maximum size" is not set to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</si>
  <si>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</si>
  <si>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</si>
  <si>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</si>
  <si>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CCE-37145-0</t>
  </si>
  <si>
    <t>Set "Security: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Service\Security\Control Event Log behavior when the log file reaches its maximum size</t>
  </si>
  <si>
    <t>WIN2012R2-228</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</si>
  <si>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</si>
  <si>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</si>
  <si>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</si>
  <si>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setting 'Security: Specify the maximum log file size (KB)' is set to 'Enabled: 196,608 or greater'</t>
  </si>
  <si>
    <t>The setting "Security: Specify the maximum log file size (KB)" is not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</si>
  <si>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</si>
  <si>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</si>
  <si>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CCE-37695-4</t>
  </si>
  <si>
    <t>Set "Security: Specify the maximum log file size (KB)" to "Enabled: 196,608 or greater". One method to achieve the recommended configuration via Group Policy is to perform the following:
Set the following Group Policy setting to Enabled: 196,608 or greater:
Computer Configuration\Policies\Administrative Templates\Windows Components\Event Log Service\Security\Specify the maximum log file size (KB)</t>
  </si>
  <si>
    <t>WIN2012R2-229</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</si>
  <si>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</si>
  <si>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</si>
  <si>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The setting 'Setup: Control Event Log behavior when the log file reaches its maximum size' is set to 'Disabled'</t>
  </si>
  <si>
    <t>The setting "Setup: Control Event Log behavior when the log file reaches its maximum size" is not set to "Disabled".</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</si>
  <si>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</si>
  <si>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</si>
  <si>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</si>
  <si>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CCE-38276-2</t>
  </si>
  <si>
    <t>Set "Setup: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Service\Setup\Control Event Log behavior when the log file reaches its maximum size</t>
  </si>
  <si>
    <t>WIN2012R2-230</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</si>
  <si>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</si>
  <si>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</si>
  <si>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setting 'Setup: Specify the maximum log file size (KB)' is set to 'Enabled: 32,768 or greater'</t>
  </si>
  <si>
    <t>The setting "Setup: Specify the maximum log file size (KB)" is not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</si>
  <si>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</si>
  <si>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</si>
  <si>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</si>
  <si>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CCE-37526-1</t>
  </si>
  <si>
    <t>Set "Setup: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Service\Setup\Specify the maximum log file size (KB)</t>
  </si>
  <si>
    <t>WIN2012R2-231</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</si>
  <si>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</si>
  <si>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</si>
  <si>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setting 'System: Control Event Log behavior when the log file reaches its maximum size' is set to 'Disabled'</t>
  </si>
  <si>
    <t>The setting "System: Control Event Log behavior when the log file reaches its maximum size" is not set to "Disabled".</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</si>
  <si>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</si>
  <si>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</si>
  <si>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</si>
  <si>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CCE-36160-0</t>
  </si>
  <si>
    <t>Set "System: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Service\System\Control Event Log behavior when the log file reaches its maximum size</t>
  </si>
  <si>
    <t>WIN2012R2-232</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</si>
  <si>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</si>
  <si>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</si>
  <si>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setting 'System: Specify the maximum log file size (KB)' is set to 'Enabled: 32,768 or greater'</t>
  </si>
  <si>
    <t>The setting "System: Specify the maximum log file size (KB)" is not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</si>
  <si>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</si>
  <si>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</si>
  <si>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CCE-36092-5</t>
  </si>
  <si>
    <t>Set "System: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Service\System\Specify the maximum log file size (KB)</t>
  </si>
  <si>
    <t>WIN2012R2-233</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</si>
  <si>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</si>
  <si>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</si>
  <si>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</si>
  <si>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setting 'Turn off Data Execution Prevention for Explorer' is set to 'Disabled'</t>
  </si>
  <si>
    <t>The setting "Turn off Data Execution Prevention for Explorer" is not set to "Disabled".</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</si>
  <si>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</si>
  <si>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</si>
  <si>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</si>
  <si>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</si>
  <si>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</si>
  <si>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</si>
  <si>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CCE-37809-1</t>
  </si>
  <si>
    <t>Set "Turn off Data Execution Prevention for Explorer" to "Disabled". One method to achieve the recommended configuration via Group Policy is to perform the following:
Set the following Group Policy setting to Disabled:
Computer Configuration\Policies\Administrative Templates\Windows Components\File Explorer\Turn off Data Execution Prevention for Explorer</t>
  </si>
  <si>
    <t>WIN2012R2-234</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</si>
  <si>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</si>
  <si>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</si>
  <si>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</si>
  <si>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setting 'Turn off heap termination on corruption' is set to 'Disabled'</t>
  </si>
  <si>
    <t>The setting "Turn off heap termination on corruption" is not set to "Disabled".</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</si>
  <si>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</si>
  <si>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</si>
  <si>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</si>
  <si>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CCE-36660-9</t>
  </si>
  <si>
    <t>Set "Turn off heap termination on corruption" to "Disabled". One method to achieve the recommended configuration via Group Policy is to perform the following:
Set the following Group Policy setting to Disabled:
Computer Configuration\Policies\Administrative Templates\Windows Components\File Explorer\Turn off heap termination on corruption</t>
  </si>
  <si>
    <t>WIN2012R2-235</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</si>
  <si>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</si>
  <si>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</si>
  <si>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</si>
  <si>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set to 'Disabled'</t>
  </si>
  <si>
    <t>The setting "Turn off shell protocol protected mode" is not set to "Disabled".</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</si>
  <si>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</si>
  <si>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</si>
  <si>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</si>
  <si>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CCE-36809-2</t>
  </si>
  <si>
    <t>Set "Turn off shell protocol protected mode" to "Disabled". One method to achieve the recommended configuration via Group Policy is to perform the following:
Set the following Group Policy setting to Disabled:
Computer Configuration\Policies\Administrative Templates\Windows Components\File Explorer\Turn off shell protocol protected mode</t>
  </si>
  <si>
    <t>WIN2012R2-236</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</si>
  <si>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</si>
  <si>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</si>
  <si>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</si>
  <si>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</si>
  <si>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</si>
  <si>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</si>
  <si>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</si>
  <si>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uploading confidential or sensitive corporate information to the OneDrive cloud service using the Next Generation Sync Client.</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</si>
  <si>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</si>
  <si>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</si>
  <si>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CCE-36939-7</t>
  </si>
  <si>
    <t>Set "Prevent the usage of OneDrive for file storage" to "Enabled". One method to achieve the recommended configuration via Group Policy is to perform the following:
Set the following Group Policy setting to Enabled:
Computer Configuration\Policies\Administrative Templates\Windows Components\OneDrive\Prevent the usage of OneDrive for file storage</t>
  </si>
  <si>
    <t>WIN2012R2-237</t>
  </si>
  <si>
    <t>Set "Prevent the usage of OneDrive for file storage on Windows 8.1" to "Enabled"</t>
  </si>
  <si>
    <t>This policy setting lets you prevent apps and features from working with files on OneDrive using the legacy OneDrive/SkyDrive client.
The recommended state for this setting is: `Enabled`.
**Note:** Despite the name of this setting, it is applicable to the legacy OneDrive client on any Windows OS.</t>
  </si>
  <si>
    <t xml:space="preserve">Navigate to the UI Path articulated in the Remediation section and confirm it is set as prescribed. This group policy setting is backed by the following registry location:
HKEY_LOCAL_MACHINE\SOFTWARE\Policies\Microsoft\Windows\OneDrive:DisableFileSync
</t>
  </si>
  <si>
    <t>The 'Prevent the usage of OneDrive for file storage on Windows 8.1' has been enabled.</t>
  </si>
  <si>
    <t>The 'Prevent the usage of OneDrive for file storage on Windows 8.1' has not been enabled.</t>
  </si>
  <si>
    <t>18.9.52.2</t>
  </si>
  <si>
    <t>Enabling this setting prevents users from accidentally uploading confidential or sensitive corporate information to the OneDrive cloud service using the legacy OneDrive/SkyDrive client.</t>
  </si>
  <si>
    <t>To establish the recommended configuration via GP, set the following UI path to `Enabled`:
Computer Configuration\Policies\Administrative Templates\Windows Components\OneDrive\Prevent the usage of OneDrive for file storage on Windows 8.1.</t>
  </si>
  <si>
    <t>Set "Prevent the usage of OneDrive for file storage on Windows 8.1" to "Enabled". One method to achieve the recommended configuration via Group Policy is to perform the following:
Set the following Group Policy setting to Enabled:
Computer Configuration\Policies\Administrative Templates\Windows Components\OneDrive\Prevent the usage of OneDrive for file storage on Windows 8.1</t>
  </si>
  <si>
    <t>WIN2012R2-238</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</si>
  <si>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</si>
  <si>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</si>
  <si>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Navigate to the UI Path articulated in the Remediation section and confirm it is set as prescribed. This group policy setting is backed by the following registry location:
HKEY_LOCAL_MACHINE\SOFTWARE\Policies\Microsoft\Windows NT\Terminal Services:DisablePasswordSaving.</t>
  </si>
  <si>
    <t>The setting 'Do not allow passwords to be saved' is set to 'Enabled'</t>
  </si>
  <si>
    <t>The setting "Do not allow passwords to be saved" is not set to "Enabled".</t>
  </si>
  <si>
    <t>18.9.58.2</t>
  </si>
  <si>
    <t>18.9.58.2.2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</si>
  <si>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</si>
  <si>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</si>
  <si>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</si>
  <si>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CCE-36223-6</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</si>
  <si>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</si>
  <si>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WIN2012R2-239</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</si>
  <si>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</si>
  <si>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</si>
  <si>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</si>
  <si>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The setting 'Do not allow drive redirection' is set to 'Enabled'</t>
  </si>
  <si>
    <t>The setting "Do not allow drive redirection" is not set to "Enabled".</t>
  </si>
  <si>
    <t>18.9.58.3.3</t>
  </si>
  <si>
    <t>18.9.58.3.3.2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</si>
  <si>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</si>
  <si>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</si>
  <si>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</si>
  <si>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CCE-36509-8</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</si>
  <si>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</si>
  <si>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WIN2012R2-240</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</si>
  <si>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</si>
  <si>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</si>
  <si>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</si>
  <si>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</si>
  <si>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</si>
  <si>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</si>
  <si>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18.9.58.3.9</t>
  </si>
  <si>
    <t>18.9.58.3.9.1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</si>
  <si>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</si>
  <si>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</si>
  <si>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</si>
  <si>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CCE-37929-7</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</si>
  <si>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</si>
  <si>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WIN2012R2-241</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</si>
  <si>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</si>
  <si>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</si>
  <si>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</si>
  <si>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The setting 'Require secure RPC communication' is set to 'Enabled'</t>
  </si>
  <si>
    <t>The setting "Require secure RPC communication" is not set to "Enabled".</t>
  </si>
  <si>
    <t>18.9.58.3.9.2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</si>
  <si>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</si>
  <si>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</si>
  <si>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</si>
  <si>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CCE-37567-5</t>
  </si>
  <si>
    <t>Set "Require secure RPC communication" to"Enabled".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</si>
  <si>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WIN2012R2-242</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</si>
  <si>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</si>
  <si>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</si>
  <si>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</si>
  <si>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setting 'Set client connection encryption level' is set to 'Enabled: High Level'</t>
  </si>
  <si>
    <t>The setting "Set client connection encryption level" is not set to "Enabled: High Level".</t>
  </si>
  <si>
    <t>18.9.58.3.9.3</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</si>
  <si>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</si>
  <si>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</si>
  <si>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CCE-36627-8</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</si>
  <si>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</si>
  <si>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WIN2012R2-243</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</si>
  <si>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</si>
  <si>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</si>
  <si>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</si>
  <si>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The setting 'Do not delete temp folders upon exit' is set to 'Disabled'</t>
  </si>
  <si>
    <t>The setting "Do not delete temp folders upon exit" is not set to "Disabled".</t>
  </si>
  <si>
    <t>18.9.58.3.11</t>
  </si>
  <si>
    <t>18.9.58.3.11.1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</si>
  <si>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</si>
  <si>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</si>
  <si>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CCE-37946-1</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</si>
  <si>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</si>
  <si>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WIN2012R2-244</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</si>
  <si>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</si>
  <si>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</si>
  <si>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Services:PerSessionTempDir.</t>
  </si>
  <si>
    <t>The setting 'Do not use temporary folders per session' is set to 'Disabled'</t>
  </si>
  <si>
    <t>The setting "Do not use temporary folders per session" is not set to "Disabled".</t>
  </si>
  <si>
    <t>18.9.58.3.11.2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</si>
  <si>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</si>
  <si>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</si>
  <si>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CCE-38180-6</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</si>
  <si>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</si>
  <si>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WIN2012R2-245</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</si>
  <si>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</si>
  <si>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</si>
  <si>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</si>
  <si>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The setting 'Prevent downloading of enclosures' is set to 'Enabled'</t>
  </si>
  <si>
    <t>The setting "Prevent downloading of enclosures" is not set to "Enabled".</t>
  </si>
  <si>
    <t>18.9.59</t>
  </si>
  <si>
    <t>18.9.59.1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</si>
  <si>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</si>
  <si>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</si>
  <si>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</si>
  <si>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CCE-37126-0</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</si>
  <si>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</si>
  <si>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WIN2012R2-246</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</si>
  <si>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</si>
  <si>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</si>
  <si>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</si>
  <si>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The setting 'Allow indexing of encrypted files' is set to 'Disabled'</t>
  </si>
  <si>
    <t>The setting "Allow indexing of encrypted files" is not set to "Disabled".</t>
  </si>
  <si>
    <t>18.9.60</t>
  </si>
  <si>
    <t>18.9.60.2</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</si>
  <si>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</si>
  <si>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</si>
  <si>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CCE-38277-0</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</si>
  <si>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</si>
  <si>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WIN2012R2-247</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</si>
  <si>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</si>
  <si>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</si>
  <si>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</si>
  <si>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has been set to disabled.</t>
  </si>
  <si>
    <t>The Turn off Windows Defender AntiVirus has not been set to disabled.</t>
  </si>
  <si>
    <t>18.9.76</t>
  </si>
  <si>
    <t>18.9.76.14</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</si>
  <si>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</si>
  <si>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</si>
  <si>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CCE-36082-6</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</si>
  <si>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</si>
  <si>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WIN2012R2-248</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</si>
  <si>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</si>
  <si>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</si>
  <si>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</si>
  <si>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has been set to disabled.</t>
  </si>
  <si>
    <t>The Configure local setting override for reporting to Microsoft MAPS has not been set to disabled.</t>
  </si>
  <si>
    <t>18.9.76.3</t>
  </si>
  <si>
    <t>18.9.76.3.1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</si>
  <si>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</si>
  <si>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</si>
  <si>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CCE-36940-5</t>
  </si>
  <si>
    <t>Set "Configure local setting override for reporting to Microsoft MAPS" to "Disabled". One method to achieve the recommended configuration via Group Policy is to perform the following:
Set the following UI path to Disabled:
Computer Configuration\Policies\Administrative Templates
\Windows Components\Windows Defender Antivirus\MAPS\Configure local setting override for reporting to Microsoft MAPS</t>
  </si>
  <si>
    <t>WIN2012R2-249</t>
  </si>
  <si>
    <t>Set "Turn on behavior monitoring" to "Enabled"</t>
  </si>
  <si>
    <t>This policy setting allows you to configure behavior monitoring for Windows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</si>
  <si>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</si>
  <si>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has been set to enabled.</t>
  </si>
  <si>
    <t>The Turn on behavior monitoring has not been set to enabled.</t>
  </si>
  <si>
    <t>18.9.76.7</t>
  </si>
  <si>
    <t>18.9.76.7.1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</si>
  <si>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</si>
  <si>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</si>
  <si>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</si>
  <si>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CCE-38389-3</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</si>
  <si>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</si>
  <si>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WIN2012R2-250</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</si>
  <si>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</si>
  <si>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</si>
  <si>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</si>
  <si>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'Scan removable drives' has been set to enabled.</t>
  </si>
  <si>
    <t>The Scan removable drives has not been set to enabled.</t>
  </si>
  <si>
    <t>18.9.76.10</t>
  </si>
  <si>
    <t>18.9.76.10.1</t>
  </si>
  <si>
    <t>It is important to ensure that any present removable drives are always included in any type of scan, as removable drives are more likely to contain malicious software brought in to the enterprise managed environment from an external, unmanaged computer.</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</si>
  <si>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</si>
  <si>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</si>
  <si>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CCE-38409-9</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</si>
  <si>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</si>
  <si>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WIN2012R2-251</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</si>
  <si>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</si>
  <si>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</si>
  <si>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</si>
  <si>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has been set to enabled.</t>
  </si>
  <si>
    <t>The Turn on e-mail scanning has not been set to enabled.</t>
  </si>
  <si>
    <t>18.9.76.10.2</t>
  </si>
  <si>
    <t>Incoming e-mails should be scanned by an antivirus solution such as Windows Defender Antivirus, as email attachments are a commonly used attack vector to infiltrate computers with malicious software.</t>
  </si>
  <si>
    <t xml:space="preserve">To establish the recommended configuration via GP, set the following UI path to `Enabled`:
Computer Configuration\Policies\Administrative Templates\Windows Components\Windows Defender Antivirus\Scan\Turn on e-mail scanning.
</t>
  </si>
  <si>
    <t>E-mail scanning by Windows Defender Antivirus will be enabled.</t>
  </si>
  <si>
    <t>CCE-36958-7</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</si>
  <si>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</si>
  <si>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WIN2012R2-252</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</si>
  <si>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</si>
  <si>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</si>
  <si>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</si>
  <si>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 xml:space="preserve">The 'Configure Windows SmartScreen' option has been enabled. </t>
  </si>
  <si>
    <t xml:space="preserve">The Configure Windows SmartScreen option has not been enabled. </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</si>
  <si>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</si>
  <si>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</si>
  <si>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</si>
  <si>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</si>
  <si>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</si>
  <si>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CCE-35859-8</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</si>
  <si>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</si>
  <si>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WIN2012R2-253</t>
  </si>
  <si>
    <t>SI-11</t>
  </si>
  <si>
    <t>Error Handling</t>
  </si>
  <si>
    <t>Set "Automatically send memory dumps for OS-generated error reports" to "Disabled"</t>
  </si>
  <si>
    <t>This policy setting controls whether memory dumps in support of OS-generated error reports can be sent to Microsoft automatically. This policy does not apply to error reports generated by 3rd-party products, or additional data other than memory dumps.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</si>
  <si>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Error Reporting:AutoApproveOSDumps.</t>
  </si>
  <si>
    <t>The setting 'Automatically send memory dumps for OS-generated error reports' is set to 'Disabled'</t>
  </si>
  <si>
    <t>The setting "Automatically send memory dumps for OS-generated error reports" is not set to "Disabled".</t>
  </si>
  <si>
    <t>18.9.81</t>
  </si>
  <si>
    <t>18.9.81.3</t>
  </si>
  <si>
    <t>Memory dumps may contain sensitive information and should not be automatically sent to anyone.</t>
  </si>
  <si>
    <t>To establish the recommended configuration via GP, set the following UI path to `Disabled:`
Computer Configuration\Policies\Administrative Templates\Windows Components\Windows Error Reporting\Automatically send memory dumps for OS-generated error reports.</t>
  </si>
  <si>
    <t>All memory dumps are uploaded according to the default consent and notification settings.</t>
  </si>
  <si>
    <t>CCE-36978-5</t>
  </si>
  <si>
    <t>Set "Automatically send memory dumps for OS-generated error reports" to "Disabled". One method to achieve the recommended configuration via Group Policy is to perform the following:
Set the following UI path to Disabled:
Computer Configuration\Policies\Administrative Templates\Windows Components\Windows Error Reporting\Automatically send memory dumps for OS-generated error reports</t>
  </si>
  <si>
    <t>WIN2012R2-254</t>
  </si>
  <si>
    <t>AU-9</t>
  </si>
  <si>
    <t>Protection of Audit Information</t>
  </si>
  <si>
    <t>Set "Configure Default consent" to "Enabled: Always ask before sending data"</t>
  </si>
  <si>
    <t>This setting allows you to set the default consent handling for error reports.
The recommended state for this setting is: `Enabled: Always ask before sending data`</t>
  </si>
  <si>
    <t>Navigate to the UI Path articulated in the Remediation section and confirm it is set as prescribed. This group policy setting is backed by the following registry location:
HKEY_LOCAL_MACHINE\SOFTWARE\Policies\Microsoft\Windows\Windows Error Reporting\Consent:DefaultConsent.</t>
  </si>
  <si>
    <t>The setting 'Configure Default consent' is set to 'Enabled: Always ask before sending data'</t>
  </si>
  <si>
    <t>The setting "Configure Default consent" is not set to "Enabled: Always ask before sending data".</t>
  </si>
  <si>
    <t>18.9.81.2</t>
  </si>
  <si>
    <t>18.9.81.2.1</t>
  </si>
  <si>
    <t>Error reports may contain sensitive information and should not be sent to anyone automatically.</t>
  </si>
  <si>
    <t>To establish the recommended configuration via GP, set the following UI path to `Enabled: Always ask before sending data:`
Computer Configuration\Policies\Administrative Templates\Windows Components\Windows Error Reporting\Consent\Configure Default consent.</t>
  </si>
  <si>
    <t>CCE-37112-0</t>
  </si>
  <si>
    <t>Set "Configure Default consent" to "Enabled: Always ask before sending data" to "Enabled". One method to achieve the recommended configuration via Group Policy is to perform the following:
Set the following UI path to Enabled: Always ask before sending data:
Computer Configuration\Policies\Administrative Templates\Windows Components\Windows Error Reporting\Consent\Configure Default consent</t>
  </si>
  <si>
    <t>WIN2012R2-255</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</si>
  <si>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</si>
  <si>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</si>
  <si>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</si>
  <si>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The setting 'Allow user control over installs' is set to 'Disabled'</t>
  </si>
  <si>
    <t>The setting "Allow user control over installs" is not set to "Disabled".</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</si>
  <si>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</si>
  <si>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</si>
  <si>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</si>
  <si>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</si>
  <si>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CCE-36400-0</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</si>
  <si>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</si>
  <si>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WIN2012R2-256</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</si>
  <si>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</si>
  <si>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</si>
  <si>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</si>
  <si>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The setting 'Always install with elevated privileges' is set to 'Disabled'</t>
  </si>
  <si>
    <t>The setting "Always install with elevated privileges" is not set to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</si>
  <si>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</si>
  <si>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</si>
  <si>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</si>
  <si>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CCE-36919-9</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</si>
  <si>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</si>
  <si>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WIN2012R2-257</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</si>
  <si>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</si>
  <si>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</si>
  <si>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</si>
  <si>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The setting 'Sign-in last interactive user automatically after a system-initiated restart' is set to 'Disabled'</t>
  </si>
  <si>
    <t>The setting "Sign-in last interactive user automatically after a system-initiated restart" is not set to "Disabled".</t>
  </si>
  <si>
    <t>18.9.86</t>
  </si>
  <si>
    <t>18.9.86.1</t>
  </si>
  <si>
    <t>Disabling this feature will prevent the caching of user's credentials and unauthorized use of the device, and also ensure the user is aware of the restart.</t>
  </si>
  <si>
    <t>To establish the recommended configuration via GP, set the following UI path to `Disabled:`
Computer Configuration\Policies\Administrative Templates\Windows Components\Windows Logon Options\Sign-in last interactive user automatically after a system-initiated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</si>
  <si>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</si>
  <si>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CCE-36977-7</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</si>
  <si>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</si>
  <si>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WIN2012R2-258</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</si>
  <si>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</si>
  <si>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</si>
  <si>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</si>
  <si>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 setting 'Turn on PowerShell Script Block Logging' is set to 'Disabled'</t>
  </si>
  <si>
    <t>The setting "Turn on PowerShell Script Block Logging" is not set to "Disabled".</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</si>
  <si>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</si>
  <si>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</si>
  <si>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</si>
  <si>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</si>
  <si>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</si>
  <si>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Set "Turn on PowerShell Script Block Logging" to "Disabled". One method to achieve the recommended configuration via Group Policy is to perform the following:
Set the following Group Policy setting to Disabled:
Computer Configuration\Policies\Administrative Templates\Windows Components\Windows PowerShell\Turn on PowerShell Script Block Logging</t>
  </si>
  <si>
    <t>WIN2012R2-259</t>
  </si>
  <si>
    <t>Set "Turn on PowerShell Transcription" to "Disabled"</t>
  </si>
  <si>
    <t>This Policy setting lets you capture the input and output of Windows PowerShell commands into text-based transcripts.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</si>
  <si>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</si>
  <si>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The setting 'Turn on PowerShell Transcription' is set to 'Disabled'</t>
  </si>
  <si>
    <t>The setting "Turn on PowerShell Transcription" is not set to "Disabled".</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</si>
  <si>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</si>
  <si>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</si>
  <si>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</si>
  <si>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Set "Turn on PowerShell Transcription" to "Disabled". One method to achieve the recommended configuration via Group Policy is to perform the following:
Set the following Group Policy setting to Disabled:
Computer Configuration\Policies\Administrative Templates\Windows Components\Windows PowerShell\Turn on PowerShell Transcription</t>
  </si>
  <si>
    <t>WIN2012R2-260</t>
  </si>
  <si>
    <t>Set "Allow Basic authentication" to "Disabled"</t>
  </si>
  <si>
    <t>This policy setting allows you to manage whether the Windows Remote Management (WinRM) client uses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</si>
  <si>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</si>
  <si>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The setting 'Allow Basic authentication' is set to 'Disabled'</t>
  </si>
  <si>
    <t>The setting "Allow Basic authentication" is not set to "Disabled".</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</si>
  <si>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</si>
  <si>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</si>
  <si>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</si>
  <si>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</si>
  <si>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CCE-36310-1</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</si>
  <si>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</si>
  <si>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WIN2012R2-261</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</si>
  <si>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</si>
  <si>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</si>
  <si>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</si>
  <si>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The setting 'Allow unencrypted traffic' is set to 'Disabled'</t>
  </si>
  <si>
    <t>The setting "Allow unencrypted traffic" is not set to "Disabled".</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</si>
  <si>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</si>
  <si>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</si>
  <si>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</si>
  <si>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CCE-37726-7</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</si>
  <si>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</si>
  <si>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WIN2012R2-262</t>
  </si>
  <si>
    <t>Set "Disallow Digest authentication" to "Enabled"</t>
  </si>
  <si>
    <t>This policy setting allows you to manage whether the Windows Remote Management (WinRM) client will not use Digest authentication.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</si>
  <si>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</si>
  <si>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The setting 'Disallow Digest authentication' is set to 'Enabled'</t>
  </si>
  <si>
    <t>The setting "Disallow Digest authentication" is not set to "Enabled".</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</si>
  <si>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</si>
  <si>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</si>
  <si>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</si>
  <si>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</si>
  <si>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CCE-38318-2</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</si>
  <si>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</si>
  <si>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WIN2012R2-263</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</si>
  <si>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</si>
  <si>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</si>
  <si>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</si>
  <si>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</si>
  <si>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</si>
  <si>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CCE-36254-1</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</si>
  <si>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</si>
  <si>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WIN2012R2-264</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</si>
  <si>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</si>
  <si>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</si>
  <si>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18.9.97.2.3</t>
  </si>
  <si>
    <t>To establish the recommended configuration via GP, set the following UI path to `Disabled`:
Computer Configuration\Policies\Administrative Templates\Windows Components\Windows Remote Management (WinRM)\WinRM Service\Allow unencrypted traffic.</t>
  </si>
  <si>
    <t>CCE-38223-4</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</si>
  <si>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</si>
  <si>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WIN2012R2-265</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</si>
  <si>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</si>
  <si>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</si>
  <si>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</si>
  <si>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The setting 'Disallow WinRM from storing RunAs credentials' is set to 'Enabled'</t>
  </si>
  <si>
    <t>The setting "Disallow WinRM from storing RunAs credentials" is not set to "Enabled".</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</si>
  <si>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</si>
  <si>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</si>
  <si>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</si>
  <si>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</si>
  <si>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CCE-36000-8</t>
  </si>
  <si>
    <t>Enable the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</si>
  <si>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WIN2012R2-266</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</si>
  <si>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</si>
  <si>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</si>
  <si>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Navigate to the UI Path articulated in the Remediation section and confirm it is set as prescribed. This group policy setting is backed by the following registry location:
HKEY_LOCAL_MACHINE\SOFTWARE\Policies\Microsoft\Windows\WindowsUpdate\AU:NoAutoUpdate.</t>
  </si>
  <si>
    <t>The setting 'Configure Automatic Updates' is set to 'Enabled'</t>
  </si>
  <si>
    <t>The setting "Configure Automatic Updates" is not set to "Enabled".</t>
  </si>
  <si>
    <t>18.9.101</t>
  </si>
  <si>
    <t>18.9.101.2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</si>
  <si>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</si>
  <si>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</si>
  <si>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</si>
  <si>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CCE-36172-5</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</si>
  <si>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</si>
  <si>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WIN2012R2-267</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</si>
  <si>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</si>
  <si>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18.9.101.2.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</si>
  <si>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</si>
  <si>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setting 'Configure Automatic Updates: Scheduled install day' is set to '0 - Every day'</t>
  </si>
  <si>
    <t>The setting "Configure Automatic Updates: Scheduled install day" is not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</si>
  <si>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</si>
  <si>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</si>
  <si>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</si>
  <si>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</si>
  <si>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WIN2012R2-268</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</si>
  <si>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</si>
  <si>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</si>
  <si>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</si>
  <si>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The setting 'No auto-restart with logged on users for scheduled automatic updates installations' is set to 'Disabled'</t>
  </si>
  <si>
    <t>The setting "No auto-restart with logged on users for scheduled automatic updates installations" is not set to "Disabled".</t>
  </si>
  <si>
    <t>18.9.101.4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</si>
  <si>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</si>
  <si>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</si>
  <si>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CCE-37027-0</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</si>
  <si>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</si>
  <si>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WIN2012R2-269</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</si>
  <si>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</si>
  <si>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</si>
  <si>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</si>
  <si>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The setting 'Enable screen saver' is set to 'Enabled'</t>
  </si>
  <si>
    <t>The setting "Enable screen saver" is not set to "Enabled".</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</si>
  <si>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</si>
  <si>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</si>
  <si>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</si>
  <si>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</si>
  <si>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</si>
  <si>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CCE-37970-1</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</si>
  <si>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</si>
  <si>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WIN2012R2-270</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</si>
  <si>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</si>
  <si>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</si>
  <si>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Navigate to the UI Path articulated in the Remediation section and confirm it is set as prescribed. This group policy setting is backed by the following registry location:
HKEY_USERS\[USER SID]\SOFTWARE\Policies\Microsoft\Windows\Control Panel\Desktop:SCRNSAVE.EXE.</t>
  </si>
  <si>
    <t>The setting 'Force specific screen saver: Screen saver executable name' is set to 'Enabled: scrnsave.scr'</t>
  </si>
  <si>
    <t>The setting "Force specific screen saver: Screen saver executable name" is not set to "Enabled: scrnsave.scr".</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</si>
  <si>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</si>
  <si>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</si>
  <si>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</si>
  <si>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CCE-37907-3</t>
  </si>
  <si>
    <t>Set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</si>
  <si>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WIN2012R2-271</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</si>
  <si>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</si>
  <si>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</si>
  <si>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</si>
  <si>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The setting 'Password protect the screen saver' is set to 'Enabled'</t>
  </si>
  <si>
    <t>The setting "Password protect the screen saver" is not set to "Enabled".</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</si>
  <si>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</si>
  <si>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</si>
  <si>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</si>
  <si>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CCE-37658-2</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</si>
  <si>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</si>
  <si>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WIN2012R2-272</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</si>
  <si>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</si>
  <si>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</si>
  <si>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</si>
  <si>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setting 'Screen saver timeout' is set to 'Enabled: 900 seconds or fewer, but not 0'</t>
  </si>
  <si>
    <t>The setting "Screen saver timeout" is not set to "Enabled: 900 seconds or fewer or is set to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</si>
  <si>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</si>
  <si>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</si>
  <si>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</si>
  <si>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CCE-37908-1</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</si>
  <si>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</si>
  <si>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WIN2012R2-273</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</si>
  <si>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</si>
  <si>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</si>
  <si>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</si>
  <si>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</si>
  <si>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</si>
  <si>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</si>
  <si>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</si>
  <si>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</si>
  <si>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</si>
  <si>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</si>
  <si>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CCE-36332-5</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</si>
  <si>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</si>
  <si>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WIN2012R2-274</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</si>
  <si>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</si>
  <si>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</si>
  <si>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</si>
  <si>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The setting 'Do not preserve zone information in file attachments' is set to 'Disabled'</t>
  </si>
  <si>
    <t>The setting "Do not preserve zone information in file attachments" is not set to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</si>
  <si>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</si>
  <si>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</si>
  <si>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</si>
  <si>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</si>
  <si>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CCE-37424-9</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</si>
  <si>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</si>
  <si>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WIN2012R2-275</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</si>
  <si>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</si>
  <si>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</si>
  <si>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</si>
  <si>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The setting 'Notify antivirus programs when opening attachments' is set to 'Enabled'</t>
  </si>
  <si>
    <t>The setting "Notify antivirus programs when opening attachments" is not set to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</si>
  <si>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</si>
  <si>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</si>
  <si>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</si>
  <si>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</si>
  <si>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CCE-36622-9</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</si>
  <si>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</si>
  <si>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WIN2012R2-276</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</si>
  <si>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</si>
  <si>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</si>
  <si>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</si>
  <si>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The setting 'Prevent users from sharing files within their profile.' is set to 'Enabled'</t>
  </si>
  <si>
    <t>The setting "Prevent users from sharing files within their profile." is not set to enabled.</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</si>
  <si>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</si>
  <si>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</si>
  <si>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</si>
  <si>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</si>
  <si>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</si>
  <si>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</si>
  <si>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</si>
  <si>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CCE-38070-9</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</si>
  <si>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</si>
  <si>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WIN2012R2-277</t>
  </si>
  <si>
    <t>Navigate to the UI Path articulated in the Remediation section and confirm it is set as prescribed. This group policy setting is backed by the following registry location:
HKEY_USERS\[USER SID]\SOFTWARE\Policies\Microsoft\Windows\Installer:AlwaysInstallElevated.</t>
  </si>
  <si>
    <t>The setting "Always install with elevated privileges" is not set to disable.</t>
  </si>
  <si>
    <t>19.7.40</t>
  </si>
  <si>
    <t>19.7.40.1</t>
  </si>
  <si>
    <t>To establish the recommended configuration via GP, set the following UI path to `Disabled`:
User Configuration\Policies\Administrative Templates\Windows Components\Windows Installer\Always install with elevated privileges.</t>
  </si>
  <si>
    <t>CCE-37490-0</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</si>
  <si>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</si>
  <si>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</si>
  <si>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</si>
  <si>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</si>
  <si>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</si>
  <si>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</si>
  <si>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</si>
  <si>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</si>
  <si>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CIS Microsoft Windows Server 2012R2 Benchmark v2.3.0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</si>
  <si>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</si>
  <si>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</si>
  <si>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</si>
  <si>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</si>
  <si>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</si>
  <si>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</si>
  <si>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</si>
  <si>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</si>
  <si>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</si>
  <si>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</si>
  <si>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</si>
  <si>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</si>
  <si>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</si>
  <si>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</si>
  <si>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</si>
  <si>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</si>
  <si>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</si>
  <si>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</si>
  <si>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</si>
  <si>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</si>
  <si>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</si>
  <si>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</si>
  <si>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Tribute to "Super" Saumil Shah</t>
  </si>
  <si>
    <t>Updated issue codes, Added Manual Test cases for OS Support, Session Lock set to 15 minutes, Account Lockout/Reset Timer set to 120 minutes</t>
  </si>
  <si>
    <t>Updated issue code table.</t>
  </si>
  <si>
    <t>Minor content update. Removed EMET for Windows.</t>
  </si>
  <si>
    <t>Internal Update</t>
  </si>
  <si>
    <t>Internal Update and Updated issue code table</t>
  </si>
  <si>
    <t>Updated to Benchmark v2.3.0 and Updated issue code table</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</si>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</sst>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6"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10"/>
      <color theme="1" tint="4.9989318521683403E-2"/>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FFC000"/>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indexed="63"/>
      </left>
      <right style="thin">
        <color indexed="63"/>
      </right>
      <top style="thin">
        <color indexed="63"/>
      </top>
      <bottom/>
      <diagonal/>
    </border>
    <border>
      <left style="thin">
        <color auto="1"/>
      </left>
      <right style="thin">
        <color auto="1"/>
      </right>
      <top style="thin">
        <color auto="1"/>
      </top>
      <bottom/>
      <diagonal/>
    </border>
    <border>
      <left style="thin">
        <color theme="1" tint="0.24994659260841701"/>
      </left>
      <right/>
      <top style="thin">
        <color theme="1" tint="0.24994659260841701"/>
      </top>
      <bottom style="thin">
        <color theme="1" tint="0.24994659260841701"/>
      </bottom>
      <diagonal/>
    </border>
    <border>
      <left style="thin">
        <color indexed="64"/>
      </left>
      <right/>
      <top/>
      <bottom/>
      <diagonal/>
    </border>
    <border>
      <left style="thin">
        <color indexed="63"/>
      </left>
      <right/>
      <top/>
      <bottom style="thin">
        <color indexed="63"/>
      </bottom>
      <diagonal/>
    </border>
    <border>
      <left/>
      <right/>
      <top/>
      <bottom style="thin">
        <color indexed="63"/>
      </bottom>
      <diagonal/>
    </border>
    <border>
      <left/>
      <right style="thin">
        <color indexed="63"/>
      </right>
      <top/>
      <bottom style="thin">
        <color indexed="63"/>
      </bottom>
      <diagonal/>
    </border>
  </borders>
  <cellStyleXfs count="1046">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2" fillId="0" borderId="0" applyFill="0" applyProtection="0"/>
  </cellStyleXfs>
  <cellXfs count="325">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10" fillId="35" borderId="0" xfId="0" applyFont="1" applyFill="1"/>
    <xf numFmtId="0" fontId="8" fillId="35" borderId="0" xfId="0" applyFont="1" applyFill="1"/>
    <xf numFmtId="0" fontId="8" fillId="36" borderId="10" xfId="0" applyFont="1" applyFill="1" applyBorder="1" applyAlignment="1">
      <alignment vertical="top"/>
    </xf>
    <xf numFmtId="0" fontId="0" fillId="36" borderId="0" xfId="0" applyFill="1" applyAlignment="1">
      <alignment vertical="top"/>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4" fillId="0" borderId="10" xfId="0" applyFont="1" applyBorder="1" applyAlignment="1">
      <alignment vertical="top"/>
    </xf>
    <xf numFmtId="0" fontId="4" fillId="0" borderId="0" xfId="0" applyFont="1" applyAlignment="1">
      <alignment vertical="top"/>
    </xf>
    <xf numFmtId="0" fontId="5" fillId="35" borderId="10" xfId="0" applyFont="1" applyFill="1" applyBorder="1"/>
    <xf numFmtId="0" fontId="23" fillId="35" borderId="10" xfId="0" applyFont="1" applyFill="1" applyBorder="1"/>
    <xf numFmtId="0" fontId="8" fillId="0" borderId="10"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0" fillId="0" borderId="0" xfId="0" applyAlignment="1">
      <alignment wrapText="1"/>
    </xf>
    <xf numFmtId="0" fontId="0" fillId="0" borderId="0" xfId="0" applyAlignment="1">
      <alignment vertical="center" wrapText="1"/>
    </xf>
    <xf numFmtId="0" fontId="0" fillId="0" borderId="0" xfId="0" applyProtection="1">
      <protection locked="0"/>
    </xf>
    <xf numFmtId="0" fontId="0" fillId="0" borderId="13" xfId="0" applyBorder="1"/>
    <xf numFmtId="0" fontId="0" fillId="0" borderId="14" xfId="0" applyBorder="1"/>
    <xf numFmtId="0" fontId="0" fillId="0" borderId="15" xfId="0" applyBorder="1"/>
    <xf numFmtId="0" fontId="4" fillId="37" borderId="13" xfId="0" applyFont="1" applyFill="1" applyBorder="1"/>
    <xf numFmtId="0" fontId="4" fillId="37" borderId="14" xfId="0" applyFont="1" applyFill="1" applyBorder="1"/>
    <xf numFmtId="0" fontId="4" fillId="37" borderId="15" xfId="0" applyFont="1" applyFill="1" applyBorder="1"/>
    <xf numFmtId="0" fontId="4" fillId="0" borderId="0" xfId="0" applyFont="1"/>
    <xf numFmtId="0" fontId="9" fillId="41" borderId="0" xfId="0" applyFont="1" applyFill="1" applyAlignment="1">
      <alignment horizontal="center" vertical="center"/>
    </xf>
    <xf numFmtId="0" fontId="0" fillId="0" borderId="11" xfId="0" applyBorder="1" applyAlignment="1">
      <alignment horizontal="left" vertical="top"/>
    </xf>
    <xf numFmtId="0" fontId="0" fillId="0" borderId="0" xfId="0" applyAlignment="1">
      <alignment horizontal="center"/>
    </xf>
    <xf numFmtId="0" fontId="8" fillId="0" borderId="0" xfId="0" applyFont="1"/>
    <xf numFmtId="0" fontId="4" fillId="38" borderId="16" xfId="0" applyFont="1" applyFill="1" applyBorder="1" applyAlignment="1">
      <alignment vertical="top"/>
    </xf>
    <xf numFmtId="0" fontId="4" fillId="38" borderId="17" xfId="0" applyFont="1" applyFill="1" applyBorder="1" applyAlignment="1">
      <alignment vertical="top"/>
    </xf>
    <xf numFmtId="0" fontId="4" fillId="38" borderId="18" xfId="0" applyFont="1" applyFill="1" applyBorder="1" applyAlignment="1">
      <alignment vertical="top"/>
    </xf>
    <xf numFmtId="0" fontId="8" fillId="41" borderId="19" xfId="0" applyFont="1" applyFill="1" applyBorder="1" applyAlignment="1">
      <alignment horizontal="left" vertical="top"/>
    </xf>
    <xf numFmtId="0" fontId="8" fillId="41" borderId="17" xfId="0" applyFont="1" applyFill="1" applyBorder="1" applyAlignment="1">
      <alignment horizontal="left" vertical="top"/>
    </xf>
    <xf numFmtId="0" fontId="8" fillId="41" borderId="10" xfId="0" applyFont="1" applyFill="1" applyBorder="1" applyAlignment="1">
      <alignment vertical="top"/>
    </xf>
    <xf numFmtId="0" fontId="8" fillId="41" borderId="0" xfId="0" applyFont="1" applyFill="1" applyAlignment="1">
      <alignment vertical="top"/>
    </xf>
    <xf numFmtId="0" fontId="4" fillId="38" borderId="20" xfId="0" applyFont="1" applyFill="1" applyBorder="1" applyAlignment="1">
      <alignment vertical="top"/>
    </xf>
    <xf numFmtId="0" fontId="27" fillId="38" borderId="16" xfId="0" applyFont="1" applyFill="1" applyBorder="1" applyAlignment="1">
      <alignment vertical="top"/>
    </xf>
    <xf numFmtId="0" fontId="8" fillId="35" borderId="24" xfId="0" applyFont="1" applyFill="1" applyBorder="1"/>
    <xf numFmtId="0" fontId="10" fillId="35" borderId="20" xfId="0" applyFont="1" applyFill="1" applyBorder="1"/>
    <xf numFmtId="0" fontId="8" fillId="35" borderId="20" xfId="0" applyFont="1" applyFill="1" applyBorder="1"/>
    <xf numFmtId="0" fontId="8" fillId="35" borderId="25" xfId="0" applyFont="1" applyFill="1" applyBorder="1"/>
    <xf numFmtId="0" fontId="4" fillId="36" borderId="24" xfId="0" applyFont="1" applyFill="1" applyBorder="1" applyAlignment="1">
      <alignment vertical="center"/>
    </xf>
    <xf numFmtId="0" fontId="0" fillId="36" borderId="20" xfId="0" applyFill="1" applyBorder="1" applyAlignment="1">
      <alignment vertical="top"/>
    </xf>
    <xf numFmtId="0" fontId="0" fillId="36" borderId="25" xfId="0" applyFill="1" applyBorder="1" applyAlignment="1">
      <alignment vertical="top"/>
    </xf>
    <xf numFmtId="0" fontId="2" fillId="41" borderId="0" xfId="0" applyFont="1" applyFill="1"/>
    <xf numFmtId="0" fontId="0" fillId="0" borderId="20" xfId="0" applyBorder="1"/>
    <xf numFmtId="0" fontId="4" fillId="38" borderId="21" xfId="0" applyFont="1" applyFill="1" applyBorder="1" applyAlignment="1">
      <alignment vertical="top"/>
    </xf>
    <xf numFmtId="0" fontId="4" fillId="38" borderId="22" xfId="0" applyFont="1" applyFill="1" applyBorder="1" applyAlignment="1">
      <alignment vertical="top"/>
    </xf>
    <xf numFmtId="0" fontId="4" fillId="38" borderId="23" xfId="0" applyFont="1" applyFill="1" applyBorder="1" applyAlignment="1">
      <alignment vertical="top"/>
    </xf>
    <xf numFmtId="0" fontId="4" fillId="34" borderId="0" xfId="0" applyFont="1" applyFill="1" applyProtection="1">
      <protection locked="0"/>
    </xf>
    <xf numFmtId="0" fontId="0" fillId="41" borderId="0" xfId="0" applyFill="1"/>
    <xf numFmtId="0" fontId="0" fillId="41" borderId="0" xfId="0" applyFill="1" applyProtection="1">
      <protection locked="0"/>
    </xf>
    <xf numFmtId="0" fontId="0" fillId="41" borderId="0" xfId="0" applyFill="1" applyAlignment="1">
      <alignment wrapText="1"/>
    </xf>
    <xf numFmtId="0" fontId="7" fillId="36" borderId="0" xfId="0" applyFont="1" applyFill="1" applyProtection="1">
      <protection locked="0"/>
    </xf>
    <xf numFmtId="0" fontId="23" fillId="39" borderId="26" xfId="0" applyFont="1" applyFill="1" applyBorder="1" applyAlignment="1">
      <alignment vertical="top" wrapText="1"/>
    </xf>
    <xf numFmtId="0" fontId="0" fillId="41" borderId="0" xfId="0" applyFill="1" applyAlignment="1">
      <alignment vertical="center" wrapText="1"/>
    </xf>
    <xf numFmtId="0" fontId="0" fillId="41" borderId="0" xfId="0" applyFill="1" applyAlignment="1">
      <alignment horizontal="center"/>
    </xf>
    <xf numFmtId="0" fontId="0" fillId="41" borderId="0" xfId="0" applyFill="1" applyAlignment="1">
      <alignment vertical="top"/>
    </xf>
    <xf numFmtId="0" fontId="8" fillId="41" borderId="0" xfId="0" applyFont="1" applyFill="1" applyProtection="1">
      <protection locked="0"/>
    </xf>
    <xf numFmtId="0" fontId="31" fillId="41" borderId="0" xfId="0" applyFont="1" applyFill="1"/>
    <xf numFmtId="0" fontId="24" fillId="41" borderId="0" xfId="0" applyFont="1" applyFill="1"/>
    <xf numFmtId="0" fontId="4" fillId="34" borderId="11" xfId="0" applyFont="1" applyFill="1" applyBorder="1"/>
    <xf numFmtId="0" fontId="4" fillId="37" borderId="11" xfId="0" applyFont="1" applyFill="1" applyBorder="1" applyAlignment="1">
      <alignment horizontal="left" vertical="center" wrapText="1"/>
    </xf>
    <xf numFmtId="165" fontId="0" fillId="0" borderId="11" xfId="0" applyNumberFormat="1" applyBorder="1" applyAlignment="1">
      <alignment horizontal="left" vertical="top"/>
    </xf>
    <xf numFmtId="14" fontId="0" fillId="0" borderId="11" xfId="0" applyNumberFormat="1" applyBorder="1" applyAlignment="1">
      <alignment horizontal="left" vertical="top"/>
    </xf>
    <xf numFmtId="0" fontId="8" fillId="0" borderId="11" xfId="0" applyFont="1" applyBorder="1" applyAlignment="1">
      <alignment horizontal="left" vertical="top"/>
    </xf>
    <xf numFmtId="0" fontId="4" fillId="39" borderId="26" xfId="0" applyFont="1" applyFill="1" applyBorder="1" applyAlignment="1">
      <alignment horizontal="center" vertical="top" wrapText="1"/>
    </xf>
    <xf numFmtId="0" fontId="7" fillId="36" borderId="14" xfId="0" applyFont="1" applyFill="1" applyBorder="1" applyProtection="1">
      <protection locked="0"/>
    </xf>
    <xf numFmtId="0" fontId="8" fillId="0" borderId="11" xfId="0" applyFont="1" applyBorder="1" applyAlignment="1">
      <alignment vertical="top" wrapText="1"/>
    </xf>
    <xf numFmtId="0" fontId="8" fillId="41" borderId="0" xfId="512" applyFill="1"/>
    <xf numFmtId="0" fontId="8" fillId="0" borderId="0" xfId="512"/>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0" fillId="41" borderId="0" xfId="0" applyFill="1" applyAlignment="1">
      <alignment horizontal="left" vertical="top" wrapText="1"/>
    </xf>
    <xf numFmtId="0" fontId="0" fillId="0" borderId="0" xfId="0" applyAlignment="1">
      <alignment horizontal="left" vertical="top" wrapText="1"/>
    </xf>
    <xf numFmtId="0" fontId="7" fillId="0" borderId="11" xfId="0" applyFont="1" applyBorder="1" applyAlignment="1">
      <alignment horizontal="left" vertical="top" wrapText="1" readingOrder="1"/>
    </xf>
    <xf numFmtId="0" fontId="4" fillId="42" borderId="11" xfId="0" applyFont="1" applyFill="1" applyBorder="1" applyAlignment="1">
      <alignment horizontal="left" vertical="top" wrapText="1"/>
    </xf>
    <xf numFmtId="0" fontId="4" fillId="42" borderId="11" xfId="740" applyFont="1" applyFill="1" applyBorder="1" applyAlignment="1">
      <alignment horizontal="left" vertical="top" wrapText="1"/>
    </xf>
    <xf numFmtId="0" fontId="33" fillId="43" borderId="11" xfId="0" applyFont="1" applyFill="1" applyBorder="1" applyAlignment="1">
      <alignment wrapText="1"/>
    </xf>
    <xf numFmtId="0" fontId="29" fillId="41" borderId="11" xfId="0" applyFont="1" applyFill="1" applyBorder="1" applyAlignment="1">
      <alignment horizontal="left" vertical="center" wrapText="1"/>
    </xf>
    <xf numFmtId="0" fontId="29" fillId="41" borderId="11" xfId="0" applyFont="1" applyFill="1" applyBorder="1" applyAlignment="1">
      <alignment horizontal="center" wrapText="1"/>
    </xf>
    <xf numFmtId="0" fontId="7" fillId="39" borderId="14" xfId="0" applyFont="1" applyFill="1" applyBorder="1" applyProtection="1">
      <protection locked="0"/>
    </xf>
    <xf numFmtId="0" fontId="8" fillId="0" borderId="11" xfId="695" applyFont="1" applyBorder="1" applyAlignment="1">
      <alignment horizontal="left" vertical="top" wrapText="1"/>
    </xf>
    <xf numFmtId="0" fontId="8" fillId="0" borderId="11" xfId="650" applyFont="1" applyBorder="1" applyAlignment="1">
      <alignment vertical="top" wrapText="1"/>
    </xf>
    <xf numFmtId="0" fontId="0" fillId="0" borderId="11" xfId="0" applyBorder="1" applyAlignment="1">
      <alignment horizontal="left" vertical="top" wrapText="1"/>
    </xf>
    <xf numFmtId="0" fontId="0" fillId="44" borderId="0" xfId="0" applyFill="1"/>
    <xf numFmtId="0" fontId="34" fillId="0" borderId="0" xfId="0" applyFont="1"/>
    <xf numFmtId="0" fontId="23" fillId="0" borderId="26" xfId="0" applyFont="1" applyBorder="1" applyAlignment="1">
      <alignment vertical="top" wrapText="1"/>
    </xf>
    <xf numFmtId="0" fontId="8" fillId="0" borderId="0" xfId="0" applyFont="1" applyAlignment="1">
      <alignment horizontal="left" vertical="top" wrapText="1"/>
    </xf>
    <xf numFmtId="0" fontId="7" fillId="0" borderId="0" xfId="0" applyFont="1" applyAlignment="1">
      <alignment horizontal="left" vertical="top" wrapText="1" readingOrder="1"/>
    </xf>
    <xf numFmtId="0" fontId="0" fillId="35" borderId="28" xfId="0" applyFill="1" applyBorder="1"/>
    <xf numFmtId="0" fontId="8" fillId="35" borderId="29" xfId="0" applyFont="1" applyFill="1" applyBorder="1"/>
    <xf numFmtId="0" fontId="0" fillId="36" borderId="28" xfId="0" applyFill="1" applyBorder="1" applyAlignment="1">
      <alignment vertical="top"/>
    </xf>
    <xf numFmtId="0" fontId="0" fillId="36" borderId="29" xfId="0" applyFill="1" applyBorder="1" applyAlignment="1">
      <alignment vertical="top"/>
    </xf>
    <xf numFmtId="0" fontId="4" fillId="34" borderId="30" xfId="0" applyFont="1" applyFill="1" applyBorder="1" applyAlignment="1">
      <alignment vertical="center"/>
    </xf>
    <xf numFmtId="0" fontId="4" fillId="34" borderId="31" xfId="0" applyFont="1" applyFill="1" applyBorder="1" applyAlignment="1">
      <alignment vertical="center"/>
    </xf>
    <xf numFmtId="0" fontId="4" fillId="41" borderId="30" xfId="0" applyFont="1" applyFill="1" applyBorder="1" applyAlignment="1">
      <alignment horizontal="left" vertical="center"/>
    </xf>
    <xf numFmtId="0" fontId="4" fillId="41" borderId="32" xfId="0" applyFont="1" applyFill="1" applyBorder="1" applyAlignment="1">
      <alignment vertical="center"/>
    </xf>
    <xf numFmtId="0" fontId="4" fillId="0" borderId="30" xfId="0" applyFont="1" applyBorder="1" applyAlignment="1">
      <alignment horizontal="left" vertical="center"/>
    </xf>
    <xf numFmtId="0" fontId="4" fillId="34" borderId="33" xfId="0" applyFont="1" applyFill="1" applyBorder="1" applyAlignment="1">
      <alignment vertical="center"/>
    </xf>
    <xf numFmtId="0" fontId="0" fillId="37" borderId="30" xfId="0" applyFill="1" applyBorder="1" applyAlignment="1">
      <alignment vertical="center"/>
    </xf>
    <xf numFmtId="0" fontId="0" fillId="37" borderId="31" xfId="0" applyFill="1" applyBorder="1" applyAlignment="1">
      <alignment vertical="center"/>
    </xf>
    <xf numFmtId="0" fontId="0" fillId="37" borderId="33" xfId="0" applyFill="1" applyBorder="1" applyAlignment="1">
      <alignment vertical="center"/>
    </xf>
    <xf numFmtId="0" fontId="4" fillId="0" borderId="30" xfId="0" applyFont="1" applyBorder="1" applyAlignment="1">
      <alignment vertical="center"/>
    </xf>
    <xf numFmtId="0" fontId="23" fillId="0" borderId="33" xfId="0" applyFont="1" applyBorder="1" applyAlignment="1">
      <alignment vertical="center" wrapText="1"/>
    </xf>
    <xf numFmtId="14" fontId="8" fillId="0" borderId="34" xfId="0" applyNumberFormat="1" applyFont="1" applyBorder="1" applyAlignment="1" applyProtection="1">
      <alignment horizontal="left" vertical="top" wrapText="1"/>
      <protection locked="0"/>
    </xf>
    <xf numFmtId="164" fontId="23" fillId="0" borderId="33" xfId="0" applyNumberFormat="1" applyFont="1" applyBorder="1" applyAlignment="1">
      <alignment vertical="center" wrapText="1"/>
    </xf>
    <xf numFmtId="0" fontId="4" fillId="34" borderId="30" xfId="0" applyFont="1" applyFill="1" applyBorder="1"/>
    <xf numFmtId="0" fontId="4" fillId="34" borderId="31" xfId="0" applyFont="1" applyFill="1" applyBorder="1"/>
    <xf numFmtId="0" fontId="4" fillId="34" borderId="32" xfId="0" applyFont="1" applyFill="1" applyBorder="1"/>
    <xf numFmtId="0" fontId="4" fillId="0" borderId="35" xfId="0" applyFont="1" applyBorder="1" applyAlignment="1">
      <alignment horizontal="left" vertical="center" indent="1"/>
    </xf>
    <xf numFmtId="0" fontId="4" fillId="0" borderId="36" xfId="0" applyFont="1" applyBorder="1" applyAlignment="1">
      <alignment vertical="center"/>
    </xf>
    <xf numFmtId="0" fontId="4" fillId="0" borderId="37" xfId="0" applyFont="1" applyBorder="1" applyAlignment="1">
      <alignment vertical="center"/>
    </xf>
    <xf numFmtId="0" fontId="8" fillId="0" borderId="38" xfId="0" applyFont="1" applyBorder="1" applyAlignment="1">
      <alignment vertical="top"/>
    </xf>
    <xf numFmtId="0" fontId="8" fillId="0" borderId="28" xfId="0" applyFont="1" applyBorder="1" applyAlignment="1">
      <alignment horizontal="left" vertical="top" indent="1"/>
    </xf>
    <xf numFmtId="0" fontId="8" fillId="0" borderId="29" xfId="0" applyFont="1" applyBorder="1" applyAlignment="1">
      <alignment vertical="top"/>
    </xf>
    <xf numFmtId="0" fontId="8" fillId="0" borderId="39" xfId="0" applyFont="1" applyBorder="1" applyAlignment="1">
      <alignment vertical="top"/>
    </xf>
    <xf numFmtId="0" fontId="4" fillId="36" borderId="40" xfId="0" applyFont="1" applyFill="1" applyBorder="1"/>
    <xf numFmtId="0" fontId="0" fillId="39" borderId="41" xfId="0" applyFill="1" applyBorder="1"/>
    <xf numFmtId="0" fontId="4" fillId="36" borderId="41" xfId="0" applyFont="1" applyFill="1" applyBorder="1"/>
    <xf numFmtId="0" fontId="0" fillId="39" borderId="42" xfId="0" applyFill="1" applyBorder="1"/>
    <xf numFmtId="0" fontId="4" fillId="36" borderId="43" xfId="0" applyFont="1" applyFill="1" applyBorder="1"/>
    <xf numFmtId="0" fontId="4" fillId="36" borderId="44" xfId="0" applyFont="1" applyFill="1" applyBorder="1"/>
    <xf numFmtId="0" fontId="4" fillId="36" borderId="45" xfId="0" applyFont="1" applyFill="1" applyBorder="1"/>
    <xf numFmtId="0" fontId="9" fillId="37" borderId="46" xfId="0" applyFont="1" applyFill="1" applyBorder="1" applyAlignment="1">
      <alignment horizontal="center" vertical="center" wrapText="1"/>
    </xf>
    <xf numFmtId="0" fontId="9" fillId="37" borderId="47" xfId="0" applyFont="1" applyFill="1" applyBorder="1" applyAlignment="1">
      <alignment horizontal="center" vertical="center" wrapText="1"/>
    </xf>
    <xf numFmtId="0" fontId="9" fillId="37" borderId="48" xfId="0" applyFont="1" applyFill="1" applyBorder="1" applyAlignment="1">
      <alignment horizontal="center" vertical="center" wrapText="1"/>
    </xf>
    <xf numFmtId="0" fontId="8" fillId="37" borderId="49" xfId="0" applyFont="1" applyFill="1" applyBorder="1" applyAlignment="1">
      <alignment vertical="center"/>
    </xf>
    <xf numFmtId="0" fontId="0" fillId="37" borderId="32" xfId="0" applyFill="1" applyBorder="1" applyAlignment="1">
      <alignment vertical="center"/>
    </xf>
    <xf numFmtId="0" fontId="9" fillId="37" borderId="50" xfId="0" applyFont="1" applyFill="1" applyBorder="1" applyAlignment="1">
      <alignment horizontal="center" vertical="center"/>
    </xf>
    <xf numFmtId="0" fontId="9" fillId="37" borderId="51" xfId="0" applyFont="1" applyFill="1" applyBorder="1" applyAlignment="1">
      <alignment horizontal="center" vertical="center"/>
    </xf>
    <xf numFmtId="0" fontId="30" fillId="0" borderId="52" xfId="0" applyFont="1" applyBorder="1" applyAlignment="1">
      <alignment horizontal="center" vertical="center"/>
    </xf>
    <xf numFmtId="0" fontId="30" fillId="0" borderId="52" xfId="0" applyFont="1" applyBorder="1" applyAlignment="1">
      <alignment horizontal="center" vertical="center" wrapText="1"/>
    </xf>
    <xf numFmtId="0" fontId="30" fillId="0" borderId="52" xfId="0" applyFont="1" applyBorder="1" applyAlignment="1">
      <alignment horizontal="center"/>
    </xf>
    <xf numFmtId="9" fontId="30" fillId="0" borderId="52" xfId="0" applyNumberFormat="1" applyFont="1" applyBorder="1" applyAlignment="1">
      <alignment horizontal="center" vertical="center"/>
    </xf>
    <xf numFmtId="0" fontId="4" fillId="0" borderId="53" xfId="0" applyFont="1" applyBorder="1" applyAlignment="1">
      <alignment vertical="center"/>
    </xf>
    <xf numFmtId="0" fontId="4" fillId="0" borderId="54" xfId="0" applyFont="1" applyBorder="1" applyAlignment="1">
      <alignment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4" fillId="36" borderId="42" xfId="0" applyFont="1" applyFill="1" applyBorder="1"/>
    <xf numFmtId="0" fontId="9" fillId="37" borderId="57" xfId="0" applyFont="1" applyFill="1" applyBorder="1" applyAlignment="1">
      <alignment horizontal="center" vertical="center"/>
    </xf>
    <xf numFmtId="0" fontId="8" fillId="0" borderId="52" xfId="0" applyFont="1" applyBorder="1" applyAlignment="1">
      <alignment horizontal="center" vertical="center"/>
    </xf>
    <xf numFmtId="0" fontId="6" fillId="0" borderId="52" xfId="0" applyFont="1" applyBorder="1" applyAlignment="1">
      <alignment horizontal="center" vertical="top" wrapText="1"/>
    </xf>
    <xf numFmtId="0" fontId="6" fillId="0" borderId="52" xfId="0" applyFont="1" applyBorder="1" applyAlignment="1">
      <alignment horizontal="center" vertical="center"/>
    </xf>
    <xf numFmtId="0" fontId="8" fillId="0" borderId="52" xfId="0" applyFont="1" applyBorder="1" applyAlignment="1">
      <alignment horizontal="center" vertical="top" wrapText="1"/>
    </xf>
    <xf numFmtId="0" fontId="8" fillId="41" borderId="40" xfId="0" applyFont="1" applyFill="1" applyBorder="1"/>
    <xf numFmtId="0" fontId="0" fillId="0" borderId="41" xfId="0" applyBorder="1"/>
    <xf numFmtId="2" fontId="4" fillId="0" borderId="42" xfId="0" applyNumberFormat="1" applyFont="1" applyBorder="1" applyAlignment="1">
      <alignment horizontal="center"/>
    </xf>
    <xf numFmtId="0" fontId="0" fillId="0" borderId="58" xfId="0" applyBorder="1"/>
    <xf numFmtId="0" fontId="0" fillId="0" borderId="59" xfId="0" applyBorder="1"/>
    <xf numFmtId="0" fontId="6" fillId="0" borderId="59" xfId="0" applyFont="1" applyBorder="1" applyAlignment="1">
      <alignment vertical="top" wrapText="1"/>
    </xf>
    <xf numFmtId="0" fontId="0" fillId="0" borderId="60" xfId="0" applyBorder="1"/>
    <xf numFmtId="0" fontId="4" fillId="37" borderId="30" xfId="0" applyFont="1" applyFill="1" applyBorder="1" applyAlignment="1">
      <alignment vertical="center"/>
    </xf>
    <xf numFmtId="0" fontId="4" fillId="37" borderId="31" xfId="0" applyFont="1" applyFill="1" applyBorder="1" applyAlignment="1">
      <alignment vertical="center"/>
    </xf>
    <xf numFmtId="0" fontId="4" fillId="37" borderId="32" xfId="0" applyFont="1" applyFill="1" applyBorder="1" applyAlignment="1">
      <alignment vertical="center"/>
    </xf>
    <xf numFmtId="0" fontId="8" fillId="0" borderId="35" xfId="0" applyFont="1" applyBorder="1" applyAlignment="1">
      <alignment vertical="top"/>
    </xf>
    <xf numFmtId="0" fontId="25" fillId="0" borderId="37" xfId="0" applyFont="1" applyBorder="1" applyAlignment="1">
      <alignment vertical="top"/>
    </xf>
    <xf numFmtId="0" fontId="25" fillId="0" borderId="38" xfId="0" applyFont="1" applyBorder="1" applyAlignment="1">
      <alignment vertical="top"/>
    </xf>
    <xf numFmtId="0" fontId="4" fillId="38" borderId="35" xfId="0" applyFont="1" applyFill="1" applyBorder="1" applyAlignment="1">
      <alignment vertical="top"/>
    </xf>
    <xf numFmtId="0" fontId="4" fillId="38" borderId="37" xfId="0" applyFont="1" applyFill="1" applyBorder="1" applyAlignment="1">
      <alignment vertical="top"/>
    </xf>
    <xf numFmtId="0" fontId="8" fillId="41" borderId="35" xfId="0" applyFont="1" applyFill="1" applyBorder="1" applyAlignment="1">
      <alignment vertical="top"/>
    </xf>
    <xf numFmtId="0" fontId="8" fillId="41" borderId="37" xfId="0" applyFont="1" applyFill="1" applyBorder="1" applyAlignment="1">
      <alignment vertical="top"/>
    </xf>
    <xf numFmtId="0" fontId="4" fillId="38" borderId="28" xfId="0" applyFont="1" applyFill="1" applyBorder="1" applyAlignment="1">
      <alignment vertical="top"/>
    </xf>
    <xf numFmtId="0" fontId="4" fillId="38" borderId="29" xfId="0" applyFont="1" applyFill="1" applyBorder="1" applyAlignment="1">
      <alignment vertical="top"/>
    </xf>
    <xf numFmtId="0" fontId="4" fillId="38" borderId="39" xfId="0" applyFont="1" applyFill="1" applyBorder="1" applyAlignment="1">
      <alignment vertical="top"/>
    </xf>
    <xf numFmtId="0" fontId="8" fillId="41" borderId="28" xfId="0" applyFont="1" applyFill="1" applyBorder="1" applyAlignment="1">
      <alignment vertical="top"/>
    </xf>
    <xf numFmtId="0" fontId="8" fillId="41" borderId="29" xfId="0" applyFont="1" applyFill="1" applyBorder="1" applyAlignment="1">
      <alignment vertical="top"/>
    </xf>
    <xf numFmtId="0" fontId="8" fillId="41" borderId="39" xfId="0" applyFont="1" applyFill="1" applyBorder="1" applyAlignment="1">
      <alignment vertical="top"/>
    </xf>
    <xf numFmtId="0" fontId="4" fillId="38" borderId="30" xfId="0" applyFont="1" applyFill="1" applyBorder="1" applyAlignment="1">
      <alignment vertical="top"/>
    </xf>
    <xf numFmtId="0" fontId="4" fillId="38" borderId="31" xfId="0" applyFont="1" applyFill="1" applyBorder="1" applyAlignment="1">
      <alignment vertical="top"/>
    </xf>
    <xf numFmtId="0" fontId="4" fillId="38" borderId="32" xfId="0" applyFont="1" applyFill="1" applyBorder="1" applyAlignment="1">
      <alignment vertical="top"/>
    </xf>
    <xf numFmtId="0" fontId="8" fillId="41" borderId="30" xfId="0" applyFont="1" applyFill="1" applyBorder="1" applyAlignment="1">
      <alignment vertical="top"/>
    </xf>
    <xf numFmtId="0" fontId="8" fillId="41" borderId="31" xfId="0" applyFont="1" applyFill="1" applyBorder="1" applyAlignment="1">
      <alignment vertical="top"/>
    </xf>
    <xf numFmtId="0" fontId="8" fillId="41" borderId="32" xfId="0" applyFont="1" applyFill="1" applyBorder="1" applyAlignment="1">
      <alignment vertical="top"/>
    </xf>
    <xf numFmtId="0" fontId="4" fillId="38" borderId="38" xfId="0" applyFont="1" applyFill="1" applyBorder="1" applyAlignment="1">
      <alignment vertical="top"/>
    </xf>
    <xf numFmtId="0" fontId="8" fillId="41" borderId="27" xfId="0" applyFont="1" applyFill="1" applyBorder="1" applyAlignment="1">
      <alignment horizontal="left" vertical="top"/>
    </xf>
    <xf numFmtId="0" fontId="8" fillId="41" borderId="38" xfId="0" applyFont="1" applyFill="1" applyBorder="1" applyAlignment="1">
      <alignment vertical="top"/>
    </xf>
    <xf numFmtId="0" fontId="27" fillId="38" borderId="61" xfId="0" applyFont="1" applyFill="1" applyBorder="1" applyAlignment="1">
      <alignment vertical="top"/>
    </xf>
    <xf numFmtId="0" fontId="4" fillId="38" borderId="62" xfId="0" applyFont="1" applyFill="1" applyBorder="1" applyAlignment="1">
      <alignment vertical="top"/>
    </xf>
    <xf numFmtId="0" fontId="4" fillId="38" borderId="63" xfId="0" applyFont="1" applyFill="1" applyBorder="1" applyAlignment="1">
      <alignment vertical="top"/>
    </xf>
    <xf numFmtId="0" fontId="4" fillId="38" borderId="27" xfId="0" applyFont="1" applyFill="1" applyBorder="1" applyAlignment="1">
      <alignment vertical="top"/>
    </xf>
    <xf numFmtId="0" fontId="4" fillId="0" borderId="35" xfId="0" applyFont="1" applyBorder="1" applyAlignment="1">
      <alignment vertical="top"/>
    </xf>
    <xf numFmtId="0" fontId="4" fillId="0" borderId="37" xfId="0" applyFont="1" applyBorder="1" applyAlignment="1">
      <alignment vertical="top"/>
    </xf>
    <xf numFmtId="0" fontId="6" fillId="0" borderId="38" xfId="0" applyFont="1" applyBorder="1" applyAlignment="1">
      <alignment vertical="top"/>
    </xf>
    <xf numFmtId="0" fontId="4" fillId="0" borderId="38" xfId="0" applyFont="1" applyBorder="1" applyAlignment="1">
      <alignment vertical="top"/>
    </xf>
    <xf numFmtId="0" fontId="8" fillId="0" borderId="28" xfId="0" applyFont="1" applyBorder="1" applyAlignment="1">
      <alignment horizontal="right" vertical="top"/>
    </xf>
    <xf numFmtId="0" fontId="4" fillId="34" borderId="31" xfId="0" applyFont="1" applyFill="1" applyBorder="1" applyProtection="1">
      <protection locked="0"/>
    </xf>
    <xf numFmtId="0" fontId="4" fillId="34" borderId="31" xfId="0" applyFont="1" applyFill="1" applyBorder="1" applyAlignment="1" applyProtection="1">
      <alignment horizontal="left" vertical="top" wrapText="1"/>
      <protection locked="0"/>
    </xf>
    <xf numFmtId="0" fontId="4" fillId="34" borderId="64" xfId="0" applyFont="1" applyFill="1" applyBorder="1" applyProtection="1">
      <protection locked="0"/>
    </xf>
    <xf numFmtId="0" fontId="4" fillId="40" borderId="52" xfId="0" applyFont="1" applyFill="1" applyBorder="1" applyAlignment="1">
      <alignment vertical="top" wrapText="1"/>
    </xf>
    <xf numFmtId="0" fontId="4" fillId="42" borderId="52" xfId="0" applyFont="1" applyFill="1" applyBorder="1" applyAlignment="1">
      <alignment vertical="top" wrapText="1"/>
    </xf>
    <xf numFmtId="0" fontId="4" fillId="37" borderId="52" xfId="0" applyFont="1" applyFill="1" applyBorder="1" applyAlignment="1" applyProtection="1">
      <alignment vertical="top" wrapText="1"/>
      <protection locked="0"/>
    </xf>
    <xf numFmtId="0" fontId="4" fillId="39" borderId="65" xfId="0" applyFont="1" applyFill="1" applyBorder="1" applyAlignment="1">
      <alignment horizontal="left" vertical="top" wrapText="1"/>
    </xf>
    <xf numFmtId="0" fontId="8" fillId="0" borderId="11" xfId="695" applyFont="1" applyBorder="1" applyAlignment="1" applyProtection="1">
      <alignment horizontal="left" vertical="top" wrapText="1"/>
      <protection locked="0"/>
    </xf>
    <xf numFmtId="0" fontId="27" fillId="0" borderId="11" xfId="508" applyFont="1" applyBorder="1" applyAlignment="1">
      <alignment vertical="top" wrapText="1"/>
    </xf>
    <xf numFmtId="0" fontId="8" fillId="0" borderId="11" xfId="0" applyFont="1" applyBorder="1" applyAlignment="1" applyProtection="1">
      <alignment horizontal="left" vertical="top" wrapText="1"/>
      <protection locked="0"/>
    </xf>
    <xf numFmtId="0" fontId="8" fillId="0" borderId="11" xfId="508" applyBorder="1" applyAlignment="1">
      <alignment horizontal="center" vertical="top"/>
    </xf>
    <xf numFmtId="0" fontId="24" fillId="0" borderId="11" xfId="0" applyFont="1" applyBorder="1" applyAlignment="1">
      <alignment vertical="top" wrapText="1"/>
    </xf>
    <xf numFmtId="0" fontId="8" fillId="0" borderId="66" xfId="0" applyFont="1" applyBorder="1" applyAlignment="1" applyProtection="1">
      <alignment horizontal="left" vertical="top" wrapText="1"/>
      <protection locked="0"/>
    </xf>
    <xf numFmtId="0" fontId="8" fillId="0" borderId="52" xfId="0" applyFont="1" applyBorder="1" applyAlignment="1" applyProtection="1">
      <alignment vertical="top" wrapText="1"/>
      <protection locked="0"/>
    </xf>
    <xf numFmtId="0" fontId="8" fillId="0" borderId="52" xfId="0" applyFont="1" applyBorder="1" applyAlignment="1">
      <alignment vertical="top" wrapText="1"/>
    </xf>
    <xf numFmtId="0" fontId="0" fillId="0" borderId="52" xfId="0" applyBorder="1" applyAlignment="1">
      <alignment vertical="top" wrapText="1"/>
    </xf>
    <xf numFmtId="0" fontId="0" fillId="41" borderId="52" xfId="0" applyFill="1" applyBorder="1" applyAlignment="1">
      <alignment vertical="top" wrapText="1"/>
    </xf>
    <xf numFmtId="0" fontId="7" fillId="41" borderId="52" xfId="1045" applyFont="1" applyFill="1" applyBorder="1" applyAlignment="1" applyProtection="1">
      <alignment horizontal="left" vertical="top" wrapText="1"/>
    </xf>
    <xf numFmtId="0" fontId="0" fillId="0" borderId="42" xfId="0" applyBorder="1" applyAlignment="1">
      <alignment horizontal="left" vertical="top" wrapText="1"/>
    </xf>
    <xf numFmtId="0" fontId="0" fillId="0" borderId="52" xfId="0" applyBorder="1" applyAlignment="1">
      <alignment horizontal="left" vertical="top" wrapText="1"/>
    </xf>
    <xf numFmtId="0" fontId="35" fillId="0" borderId="52" xfId="0" applyFont="1" applyBorder="1" applyAlignment="1">
      <alignment vertical="top" wrapText="1"/>
    </xf>
    <xf numFmtId="0" fontId="7" fillId="0" borderId="52" xfId="1045" applyFont="1" applyFill="1" applyBorder="1" applyAlignment="1" applyProtection="1">
      <alignment horizontal="left" vertical="top" wrapText="1"/>
    </xf>
    <xf numFmtId="0" fontId="8" fillId="41" borderId="52" xfId="0" applyFont="1" applyFill="1" applyBorder="1" applyAlignment="1">
      <alignment vertical="top" wrapText="1"/>
    </xf>
    <xf numFmtId="0" fontId="8" fillId="0" borderId="52" xfId="0" applyFont="1" applyBorder="1" applyAlignment="1">
      <alignment horizontal="left" vertical="top"/>
    </xf>
    <xf numFmtId="0" fontId="8" fillId="0" borderId="52" xfId="0" applyFont="1" applyBorder="1" applyAlignment="1">
      <alignment horizontal="left" vertical="top" wrapText="1"/>
    </xf>
    <xf numFmtId="0" fontId="7" fillId="0" borderId="52" xfId="0" applyFont="1" applyBorder="1" applyAlignment="1">
      <alignment horizontal="left" vertical="top" wrapText="1"/>
    </xf>
    <xf numFmtId="0" fontId="8" fillId="0" borderId="52" xfId="1045" applyFont="1" applyBorder="1" applyAlignment="1" applyProtection="1">
      <alignment vertical="top" wrapText="1"/>
      <protection locked="0"/>
    </xf>
    <xf numFmtId="0" fontId="23" fillId="0" borderId="52" xfId="695" applyFont="1" applyBorder="1" applyAlignment="1">
      <alignment horizontal="left" vertical="top" wrapText="1"/>
    </xf>
    <xf numFmtId="0" fontId="0" fillId="0" borderId="52" xfId="0" applyBorder="1" applyAlignment="1" applyProtection="1">
      <alignment horizontal="left" vertical="top" wrapText="1"/>
      <protection locked="0"/>
    </xf>
    <xf numFmtId="0" fontId="8" fillId="0" borderId="52" xfId="650" applyFont="1" applyBorder="1" applyAlignment="1">
      <alignment horizontal="left" vertical="top" wrapText="1"/>
    </xf>
    <xf numFmtId="0" fontId="8" fillId="0" borderId="42" xfId="0" applyFont="1" applyBorder="1" applyAlignment="1">
      <alignment horizontal="left" vertical="top" wrapText="1"/>
    </xf>
    <xf numFmtId="0" fontId="23" fillId="0" borderId="66" xfId="695" applyFont="1" applyBorder="1" applyAlignment="1">
      <alignment horizontal="left" vertical="top" wrapText="1"/>
    </xf>
    <xf numFmtId="0" fontId="35" fillId="0" borderId="52" xfId="0" applyFont="1" applyBorder="1" applyAlignment="1">
      <alignment horizontal="left" vertical="top" wrapText="1"/>
    </xf>
    <xf numFmtId="0" fontId="7" fillId="41" borderId="52" xfId="1045" applyFont="1" applyFill="1" applyBorder="1" applyAlignment="1" applyProtection="1">
      <alignment vertical="top" wrapText="1"/>
    </xf>
    <xf numFmtId="0" fontId="7" fillId="0" borderId="52" xfId="1045" applyFont="1" applyFill="1" applyBorder="1" applyAlignment="1" applyProtection="1">
      <alignment vertical="top" wrapText="1"/>
    </xf>
    <xf numFmtId="0" fontId="0" fillId="41" borderId="52" xfId="0" applyFill="1" applyBorder="1" applyAlignment="1">
      <alignment horizontal="left" vertical="top" wrapText="1"/>
    </xf>
    <xf numFmtId="0" fontId="8" fillId="41" borderId="52" xfId="0" applyFont="1" applyFill="1" applyBorder="1" applyAlignment="1">
      <alignment horizontal="left" vertical="top" wrapText="1"/>
    </xf>
    <xf numFmtId="0" fontId="0" fillId="41" borderId="52" xfId="0" applyFill="1" applyBorder="1" applyAlignment="1" applyProtection="1">
      <alignment horizontal="left" vertical="top" wrapText="1"/>
      <protection locked="0"/>
    </xf>
    <xf numFmtId="0" fontId="7" fillId="0" borderId="52" xfId="0" applyFont="1" applyBorder="1" applyAlignment="1">
      <alignment vertical="top" wrapText="1"/>
    </xf>
    <xf numFmtId="0" fontId="7" fillId="41" borderId="52" xfId="0" applyFont="1" applyFill="1" applyBorder="1" applyAlignment="1">
      <alignment horizontal="left" vertical="top" wrapText="1"/>
    </xf>
    <xf numFmtId="0" fontId="7" fillId="41" borderId="52" xfId="0" applyFont="1" applyFill="1" applyBorder="1" applyAlignment="1">
      <alignment vertical="top" wrapText="1"/>
    </xf>
    <xf numFmtId="0" fontId="24" fillId="0" borderId="52" xfId="0" applyFont="1" applyBorder="1" applyAlignment="1">
      <alignment vertical="top" wrapText="1"/>
    </xf>
    <xf numFmtId="0" fontId="24" fillId="0" borderId="52" xfId="695" applyFont="1" applyBorder="1" applyAlignment="1">
      <alignment horizontal="left" vertical="top" wrapText="1"/>
    </xf>
    <xf numFmtId="0" fontId="8" fillId="0" borderId="52" xfId="508" applyBorder="1" applyAlignment="1">
      <alignment horizontal="left" vertical="top"/>
    </xf>
    <xf numFmtId="0" fontId="8" fillId="0" borderId="52" xfId="508" applyBorder="1" applyAlignment="1">
      <alignment vertical="top" wrapText="1"/>
    </xf>
    <xf numFmtId="0" fontId="8" fillId="0" borderId="52" xfId="508" applyBorder="1" applyAlignment="1">
      <alignment horizontal="left" vertical="top" wrapText="1"/>
    </xf>
    <xf numFmtId="0" fontId="24" fillId="0" borderId="52" xfId="508" applyFont="1" applyBorder="1" applyAlignment="1">
      <alignment vertical="top" wrapText="1"/>
    </xf>
    <xf numFmtId="0" fontId="8" fillId="0" borderId="52" xfId="508" applyBorder="1" applyAlignment="1" applyProtection="1">
      <alignment horizontal="left" vertical="top" wrapText="1"/>
      <protection locked="0"/>
    </xf>
    <xf numFmtId="0" fontId="8" fillId="0" borderId="52" xfId="1044" applyFont="1" applyBorder="1" applyAlignment="1">
      <alignment horizontal="left" vertical="top" wrapText="1"/>
    </xf>
    <xf numFmtId="0" fontId="7" fillId="39" borderId="14" xfId="0" applyFont="1" applyFill="1" applyBorder="1" applyAlignment="1" applyProtection="1">
      <alignment vertical="center"/>
      <protection locked="0"/>
    </xf>
    <xf numFmtId="0" fontId="7" fillId="36" borderId="14" xfId="0" applyFont="1" applyFill="1" applyBorder="1" applyAlignment="1" applyProtection="1">
      <alignment horizontal="left" vertical="top" wrapText="1"/>
      <protection locked="0"/>
    </xf>
    <xf numFmtId="0" fontId="7" fillId="36" borderId="14" xfId="0" applyFont="1" applyFill="1" applyBorder="1" applyAlignment="1" applyProtection="1">
      <alignment horizontal="center"/>
      <protection locked="0"/>
    </xf>
    <xf numFmtId="0" fontId="8" fillId="44" borderId="52" xfId="0" applyFont="1" applyFill="1" applyBorder="1" applyAlignment="1">
      <alignment horizontal="left" vertical="top" wrapText="1"/>
    </xf>
    <xf numFmtId="0" fontId="7" fillId="44" borderId="52" xfId="0" applyFont="1" applyFill="1" applyBorder="1" applyAlignment="1">
      <alignment horizontal="left" vertical="top" wrapText="1" readingOrder="1"/>
    </xf>
    <xf numFmtId="0" fontId="8" fillId="44" borderId="66" xfId="0" applyFont="1" applyFill="1" applyBorder="1" applyAlignment="1">
      <alignment horizontal="left" vertical="top" wrapText="1"/>
    </xf>
    <xf numFmtId="0" fontId="7" fillId="44" borderId="66" xfId="0" applyFont="1" applyFill="1" applyBorder="1" applyAlignment="1">
      <alignment horizontal="left" vertical="top" wrapText="1" readingOrder="1"/>
    </xf>
    <xf numFmtId="0" fontId="8" fillId="0" borderId="37" xfId="0" applyFont="1" applyBorder="1" applyAlignment="1">
      <alignment vertical="top"/>
    </xf>
    <xf numFmtId="0" fontId="4" fillId="37" borderId="35" xfId="0" applyFont="1" applyFill="1" applyBorder="1" applyAlignment="1">
      <alignment vertical="center"/>
    </xf>
    <xf numFmtId="0" fontId="4" fillId="37" borderId="37" xfId="0" applyFont="1" applyFill="1" applyBorder="1" applyAlignment="1">
      <alignment vertical="center"/>
    </xf>
    <xf numFmtId="165" fontId="0" fillId="0" borderId="50" xfId="0" applyNumberFormat="1" applyBorder="1" applyAlignment="1">
      <alignment horizontal="left" vertical="top" wrapText="1"/>
    </xf>
    <xf numFmtId="14" fontId="0" fillId="0" borderId="30" xfId="0" applyNumberFormat="1" applyBorder="1" applyAlignment="1">
      <alignment horizontal="left" vertical="top" wrapText="1"/>
    </xf>
    <xf numFmtId="0" fontId="8" fillId="0" borderId="50" xfId="0" applyFont="1" applyBorder="1" applyAlignment="1">
      <alignment horizontal="left" vertical="top" wrapText="1"/>
    </xf>
    <xf numFmtId="0" fontId="8" fillId="0" borderId="50" xfId="0" applyFont="1" applyBorder="1" applyAlignment="1">
      <alignment horizontal="left" vertical="top"/>
    </xf>
    <xf numFmtId="0" fontId="23" fillId="0" borderId="52" xfId="695" quotePrefix="1" applyFont="1" applyBorder="1" applyAlignment="1">
      <alignment horizontal="left" vertical="top" wrapText="1"/>
    </xf>
    <xf numFmtId="0" fontId="35" fillId="0" borderId="0" xfId="508" applyFont="1" applyAlignment="1">
      <alignment vertical="top" wrapText="1"/>
    </xf>
    <xf numFmtId="0" fontId="8" fillId="0" borderId="67" xfId="650" applyFont="1" applyBorder="1" applyAlignment="1">
      <alignment vertical="top" wrapText="1"/>
    </xf>
    <xf numFmtId="0" fontId="7" fillId="0" borderId="0" xfId="695" applyFont="1" applyAlignment="1">
      <alignment wrapText="1"/>
    </xf>
    <xf numFmtId="0" fontId="8" fillId="0" borderId="66" xfId="0" applyFont="1" applyBorder="1" applyAlignment="1">
      <alignment horizontal="left" vertical="top" wrapText="1"/>
    </xf>
    <xf numFmtId="0" fontId="8" fillId="0" borderId="26" xfId="0" applyFont="1" applyBorder="1" applyAlignment="1">
      <alignment horizontal="left" vertical="top" wrapText="1"/>
    </xf>
    <xf numFmtId="0" fontId="5" fillId="35" borderId="35" xfId="0" applyFont="1" applyFill="1" applyBorder="1"/>
    <xf numFmtId="0" fontId="8" fillId="35" borderId="36" xfId="0" applyFont="1" applyFill="1" applyBorder="1"/>
    <xf numFmtId="0" fontId="4" fillId="36" borderId="35" xfId="0" applyFont="1" applyFill="1" applyBorder="1" applyAlignment="1">
      <alignment vertical="center"/>
    </xf>
    <xf numFmtId="0" fontId="4" fillId="36" borderId="36" xfId="0" applyFont="1" applyFill="1" applyBorder="1" applyAlignment="1">
      <alignment vertical="center"/>
    </xf>
    <xf numFmtId="0" fontId="8" fillId="0" borderId="51" xfId="0" applyFont="1" applyBorder="1" applyAlignment="1" applyProtection="1">
      <alignment horizontal="left" vertical="top" wrapText="1"/>
      <protection locked="0"/>
    </xf>
    <xf numFmtId="14" fontId="8" fillId="0" borderId="51" xfId="0" quotePrefix="1" applyNumberFormat="1" applyFont="1" applyBorder="1" applyAlignment="1" applyProtection="1">
      <alignment horizontal="left" vertical="top" wrapText="1"/>
      <protection locked="0"/>
    </xf>
    <xf numFmtId="166" fontId="8" fillId="0" borderId="51" xfId="0" applyNumberFormat="1" applyFont="1" applyBorder="1" applyAlignment="1" applyProtection="1">
      <alignment horizontal="left" vertical="top" wrapText="1"/>
      <protection locked="0"/>
    </xf>
    <xf numFmtId="0" fontId="8" fillId="0" borderId="68" xfId="0" applyFont="1" applyBorder="1" applyAlignment="1">
      <alignment horizontal="left" vertical="top" indent="1"/>
    </xf>
    <xf numFmtId="0" fontId="4" fillId="41" borderId="68" xfId="0" applyFont="1" applyFill="1" applyBorder="1"/>
    <xf numFmtId="0" fontId="6" fillId="41" borderId="68" xfId="0" applyFont="1" applyFill="1" applyBorder="1"/>
    <xf numFmtId="0" fontId="0" fillId="41" borderId="68" xfId="0" applyFill="1" applyBorder="1"/>
    <xf numFmtId="0" fontId="6" fillId="41" borderId="68" xfId="0" applyFont="1" applyFill="1" applyBorder="1" applyAlignment="1">
      <alignment vertical="top"/>
    </xf>
    <xf numFmtId="0" fontId="0" fillId="0" borderId="68" xfId="0" applyBorder="1"/>
    <xf numFmtId="0" fontId="25" fillId="0" borderId="36" xfId="0" applyFont="1" applyBorder="1" applyAlignment="1">
      <alignment vertical="top"/>
    </xf>
    <xf numFmtId="0" fontId="4" fillId="38" borderId="36" xfId="0" applyFont="1" applyFill="1" applyBorder="1" applyAlignment="1">
      <alignment vertical="top"/>
    </xf>
    <xf numFmtId="0" fontId="8" fillId="41" borderId="36" xfId="0" applyFont="1" applyFill="1" applyBorder="1" applyAlignment="1">
      <alignment vertical="top"/>
    </xf>
    <xf numFmtId="0" fontId="4" fillId="38" borderId="68" xfId="0" applyFont="1" applyFill="1" applyBorder="1" applyAlignment="1">
      <alignment vertical="top"/>
    </xf>
    <xf numFmtId="0" fontId="4" fillId="0" borderId="36" xfId="0" applyFont="1" applyBorder="1" applyAlignment="1">
      <alignment vertical="top"/>
    </xf>
    <xf numFmtId="0" fontId="4" fillId="34" borderId="36" xfId="0" applyFont="1" applyFill="1" applyBorder="1" applyProtection="1">
      <protection locked="0"/>
    </xf>
    <xf numFmtId="0" fontId="35" fillId="0" borderId="52" xfId="695" applyFont="1" applyBorder="1" applyAlignment="1">
      <alignment horizontal="left" vertical="top" wrapText="1"/>
    </xf>
    <xf numFmtId="0" fontId="8" fillId="0" borderId="52" xfId="0" quotePrefix="1" applyFont="1" applyBorder="1" applyAlignment="1">
      <alignment horizontal="left" vertical="top" wrapText="1"/>
    </xf>
    <xf numFmtId="10" fontId="8" fillId="0" borderId="52" xfId="719" applyNumberFormat="1" applyFont="1" applyBorder="1" applyAlignment="1">
      <alignment horizontal="left" vertical="top" wrapText="1"/>
    </xf>
    <xf numFmtId="0" fontId="23" fillId="0" borderId="52" xfId="0" applyFont="1" applyBorder="1" applyAlignment="1">
      <alignment vertical="top" wrapText="1"/>
    </xf>
    <xf numFmtId="0" fontId="34" fillId="0" borderId="52" xfId="0" applyFont="1" applyBorder="1" applyAlignment="1">
      <alignment horizontal="left" vertical="top" wrapText="1" readingOrder="1"/>
    </xf>
    <xf numFmtId="0" fontId="7" fillId="0" borderId="52" xfId="508" applyFont="1" applyBorder="1" applyAlignment="1">
      <alignment horizontal="left" vertical="top" wrapText="1" readingOrder="1"/>
    </xf>
    <xf numFmtId="0" fontId="7" fillId="0" borderId="12" xfId="0" applyFont="1" applyBorder="1" applyAlignment="1">
      <alignment horizontal="left" vertical="top" wrapText="1" readingOrder="1"/>
    </xf>
    <xf numFmtId="0" fontId="8" fillId="0" borderId="36" xfId="0" applyFont="1" applyBorder="1" applyAlignment="1">
      <alignment vertical="top"/>
    </xf>
    <xf numFmtId="0" fontId="8" fillId="0" borderId="69" xfId="0" applyFont="1" applyBorder="1" applyAlignment="1">
      <alignment vertical="top"/>
    </xf>
    <xf numFmtId="0" fontId="8" fillId="0" borderId="70" xfId="0" applyFont="1" applyBorder="1" applyAlignment="1">
      <alignment vertical="top"/>
    </xf>
    <xf numFmtId="0" fontId="8" fillId="0" borderId="71" xfId="0" applyFont="1" applyBorder="1" applyAlignment="1">
      <alignment vertical="top"/>
    </xf>
    <xf numFmtId="0" fontId="4" fillId="37" borderId="36" xfId="0" applyFont="1" applyFill="1" applyBorder="1" applyAlignment="1">
      <alignment vertical="center"/>
    </xf>
    <xf numFmtId="0" fontId="8" fillId="37" borderId="69" xfId="0" applyFont="1" applyFill="1" applyBorder="1" applyAlignment="1">
      <alignment vertical="center"/>
    </xf>
    <xf numFmtId="0" fontId="8" fillId="37" borderId="70" xfId="0" applyFont="1" applyFill="1" applyBorder="1" applyAlignment="1">
      <alignment vertical="center"/>
    </xf>
    <xf numFmtId="0" fontId="8" fillId="37" borderId="71" xfId="0" applyFont="1" applyFill="1" applyBorder="1" applyAlignment="1">
      <alignment vertical="center"/>
    </xf>
    <xf numFmtId="0" fontId="35" fillId="0" borderId="11" xfId="508" applyFont="1" applyBorder="1" applyAlignment="1" applyProtection="1">
      <alignment horizontal="left" vertical="top" wrapText="1"/>
      <protection locked="0"/>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8" fillId="0" borderId="63"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8" fillId="41" borderId="35" xfId="0" applyFont="1" applyFill="1" applyBorder="1" applyAlignment="1">
      <alignment horizontal="left" vertical="top" wrapText="1"/>
    </xf>
    <xf numFmtId="0" fontId="8" fillId="41" borderId="36" xfId="0" applyFont="1" applyFill="1" applyBorder="1" applyAlignment="1">
      <alignment horizontal="left" vertical="top"/>
    </xf>
    <xf numFmtId="0" fontId="8" fillId="41" borderId="37"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38" xfId="0" applyFont="1" applyFill="1" applyBorder="1" applyAlignment="1">
      <alignment horizontal="left" vertical="top"/>
    </xf>
    <xf numFmtId="0" fontId="8" fillId="41" borderId="61" xfId="0" applyFont="1" applyFill="1" applyBorder="1" applyAlignment="1">
      <alignment horizontal="left" vertical="top" wrapText="1"/>
    </xf>
    <xf numFmtId="0" fontId="8" fillId="41" borderId="62" xfId="0" applyFont="1" applyFill="1" applyBorder="1" applyAlignment="1">
      <alignment horizontal="left" vertical="top" wrapText="1"/>
    </xf>
    <xf numFmtId="0" fontId="8" fillId="41" borderId="63" xfId="0" applyFont="1" applyFill="1" applyBorder="1" applyAlignment="1">
      <alignment horizontal="left" vertical="top" wrapText="1"/>
    </xf>
    <xf numFmtId="0" fontId="8" fillId="41" borderId="68"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20" xfId="0" applyFont="1" applyFill="1" applyBorder="1" applyAlignment="1">
      <alignment horizontal="left" vertical="top" wrapText="1"/>
    </xf>
    <xf numFmtId="0" fontId="4" fillId="38" borderId="61" xfId="0" applyFont="1" applyFill="1" applyBorder="1" applyAlignment="1">
      <alignment horizontal="left" vertical="top"/>
    </xf>
    <xf numFmtId="0" fontId="4" fillId="38" borderId="62" xfId="0" applyFont="1" applyFill="1" applyBorder="1" applyAlignment="1">
      <alignment horizontal="left" vertical="top"/>
    </xf>
    <xf numFmtId="0" fontId="4" fillId="38" borderId="63" xfId="0" applyFont="1" applyFill="1" applyBorder="1" applyAlignment="1">
      <alignment horizontal="left" vertical="top"/>
    </xf>
    <xf numFmtId="0" fontId="4" fillId="38" borderId="21" xfId="0" applyFont="1" applyFill="1" applyBorder="1" applyAlignment="1">
      <alignment horizontal="left" vertical="top"/>
    </xf>
    <xf numFmtId="0" fontId="4" fillId="38" borderId="22" xfId="0" applyFont="1" applyFill="1" applyBorder="1" applyAlignment="1">
      <alignment horizontal="left" vertical="top"/>
    </xf>
    <xf numFmtId="0" fontId="4" fillId="38" borderId="23" xfId="0" applyFont="1" applyFill="1" applyBorder="1" applyAlignment="1">
      <alignment horizontal="left" vertical="top"/>
    </xf>
    <xf numFmtId="0" fontId="8" fillId="41" borderId="21" xfId="0" applyFont="1" applyFill="1" applyBorder="1" applyAlignment="1">
      <alignment horizontal="left" vertical="top" wrapText="1"/>
    </xf>
    <xf numFmtId="0" fontId="8" fillId="41" borderId="22" xfId="0" applyFont="1" applyFill="1" applyBorder="1" applyAlignment="1">
      <alignment horizontal="left" vertical="top" wrapText="1"/>
    </xf>
    <xf numFmtId="0" fontId="8" fillId="41" borderId="23" xfId="0" applyFont="1" applyFill="1" applyBorder="1" applyAlignment="1">
      <alignment horizontal="left" vertical="top" wrapText="1"/>
    </xf>
  </cellXfs>
  <cellStyles count="1046">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026" builtinId="9" hidden="1"/>
    <cellStyle name="Followed Hyperlink" xfId="1022" builtinId="9" hidden="1"/>
    <cellStyle name="Followed Hyperlink" xfId="1018" builtinId="9" hidden="1"/>
    <cellStyle name="Followed Hyperlink" xfId="1010" builtinId="9" hidden="1"/>
    <cellStyle name="Followed Hyperlink" xfId="1006" builtinId="9" hidden="1"/>
    <cellStyle name="Followed Hyperlink" xfId="1002" builtinId="9" hidden="1"/>
    <cellStyle name="Followed Hyperlink" xfId="994" builtinId="9" hidden="1"/>
    <cellStyle name="Followed Hyperlink" xfId="990" builtinId="9" hidden="1"/>
    <cellStyle name="Followed Hyperlink" xfId="986" builtinId="9" hidden="1"/>
    <cellStyle name="Followed Hyperlink" xfId="978" builtinId="9" hidden="1"/>
    <cellStyle name="Followed Hyperlink" xfId="974" builtinId="9" hidden="1"/>
    <cellStyle name="Followed Hyperlink" xfId="970" builtinId="9" hidden="1"/>
    <cellStyle name="Followed Hyperlink" xfId="962" builtinId="9" hidden="1"/>
    <cellStyle name="Followed Hyperlink" xfId="958" builtinId="9" hidden="1"/>
    <cellStyle name="Followed Hyperlink" xfId="954" builtinId="9" hidden="1"/>
    <cellStyle name="Followed Hyperlink" xfId="946" builtinId="9" hidden="1"/>
    <cellStyle name="Followed Hyperlink" xfId="942" builtinId="9" hidden="1"/>
    <cellStyle name="Followed Hyperlink" xfId="938" builtinId="9" hidden="1"/>
    <cellStyle name="Followed Hyperlink" xfId="892" builtinId="9" hidden="1"/>
    <cellStyle name="Followed Hyperlink" xfId="893" builtinId="9" hidden="1"/>
    <cellStyle name="Followed Hyperlink" xfId="895" builtinId="9" hidden="1"/>
    <cellStyle name="Followed Hyperlink" xfId="897" builtinId="9" hidden="1"/>
    <cellStyle name="Followed Hyperlink" xfId="898" builtinId="9" hidden="1"/>
    <cellStyle name="Followed Hyperlink" xfId="899" builtinId="9" hidden="1"/>
    <cellStyle name="Followed Hyperlink" xfId="901" builtinId="9" hidden="1"/>
    <cellStyle name="Followed Hyperlink" xfId="903" builtinId="9" hidden="1"/>
    <cellStyle name="Followed Hyperlink" xfId="904" builtinId="9" hidden="1"/>
    <cellStyle name="Followed Hyperlink" xfId="906" builtinId="9" hidden="1"/>
    <cellStyle name="Followed Hyperlink" xfId="907" builtinId="9" hidden="1"/>
    <cellStyle name="Followed Hyperlink" xfId="908" builtinId="9" hidden="1"/>
    <cellStyle name="Followed Hyperlink" xfId="911" builtinId="9" hidden="1"/>
    <cellStyle name="Followed Hyperlink" xfId="912" builtinId="9" hidden="1"/>
    <cellStyle name="Followed Hyperlink" xfId="913" builtinId="9" hidden="1"/>
    <cellStyle name="Followed Hyperlink" xfId="915" builtinId="9" hidden="1"/>
    <cellStyle name="Followed Hyperlink" xfId="916" builtinId="9" hidden="1"/>
    <cellStyle name="Followed Hyperlink" xfId="917" builtinId="9" hidden="1"/>
    <cellStyle name="Followed Hyperlink" xfId="920" builtinId="9" hidden="1"/>
    <cellStyle name="Followed Hyperlink" xfId="921" builtinId="9" hidden="1"/>
    <cellStyle name="Followed Hyperlink" xfId="922" builtinId="9" hidden="1"/>
    <cellStyle name="Followed Hyperlink" xfId="924" builtinId="9" hidden="1"/>
    <cellStyle name="Followed Hyperlink" xfId="925" builtinId="9" hidden="1"/>
    <cellStyle name="Followed Hyperlink" xfId="927" builtinId="9" hidden="1"/>
    <cellStyle name="Followed Hyperlink" xfId="929" builtinId="9" hidden="1"/>
    <cellStyle name="Followed Hyperlink" xfId="930" builtinId="9" hidden="1"/>
    <cellStyle name="Followed Hyperlink" xfId="931" builtinId="9" hidden="1"/>
    <cellStyle name="Followed Hyperlink" xfId="933" builtinId="9" hidden="1"/>
    <cellStyle name="Followed Hyperlink" xfId="935" builtinId="9" hidden="1"/>
    <cellStyle name="Followed Hyperlink" xfId="936" builtinId="9" hidden="1"/>
    <cellStyle name="Followed Hyperlink" xfId="934" builtinId="9" hidden="1"/>
    <cellStyle name="Followed Hyperlink" xfId="926" builtinId="9" hidden="1"/>
    <cellStyle name="Followed Hyperlink" xfId="918" builtinId="9" hidden="1"/>
    <cellStyle name="Followed Hyperlink" xfId="902" builtinId="9" hidden="1"/>
    <cellStyle name="Followed Hyperlink" xfId="894" builtinId="9" hidden="1"/>
    <cellStyle name="Followed Hyperlink" xfId="872" builtinId="9" hidden="1"/>
    <cellStyle name="Followed Hyperlink" xfId="874" builtinId="9" hidden="1"/>
    <cellStyle name="Followed Hyperlink" xfId="875" builtinId="9" hidden="1"/>
    <cellStyle name="Followed Hyperlink" xfId="876" builtinId="9" hidden="1"/>
    <cellStyle name="Followed Hyperlink" xfId="879" builtinId="9" hidden="1"/>
    <cellStyle name="Followed Hyperlink" xfId="880" builtinId="9" hidden="1"/>
    <cellStyle name="Followed Hyperlink" xfId="881" builtinId="9" hidden="1"/>
    <cellStyle name="Followed Hyperlink" xfId="883" builtinId="9" hidden="1"/>
    <cellStyle name="Followed Hyperlink" xfId="884" builtinId="9" hidden="1"/>
    <cellStyle name="Followed Hyperlink" xfId="885" builtinId="9" hidden="1"/>
    <cellStyle name="Followed Hyperlink" xfId="887" builtinId="9" hidden="1"/>
    <cellStyle name="Followed Hyperlink" xfId="888" builtinId="9" hidden="1"/>
    <cellStyle name="Followed Hyperlink" xfId="889" builtinId="9" hidden="1"/>
    <cellStyle name="Followed Hyperlink" xfId="878" builtinId="9" hidden="1"/>
    <cellStyle name="Followed Hyperlink" xfId="864" builtinId="9" hidden="1"/>
    <cellStyle name="Followed Hyperlink" xfId="865" builtinId="9" hidden="1"/>
    <cellStyle name="Followed Hyperlink" xfId="867" builtinId="9" hidden="1"/>
    <cellStyle name="Followed Hyperlink" xfId="868" builtinId="9" hidden="1"/>
    <cellStyle name="Followed Hyperlink" xfId="869" builtinId="9" hidden="1"/>
    <cellStyle name="Followed Hyperlink" xfId="871" builtinId="9" hidden="1"/>
    <cellStyle name="Followed Hyperlink" xfId="859" builtinId="9" hidden="1"/>
    <cellStyle name="Followed Hyperlink" xfId="860" builtinId="9" hidden="1"/>
    <cellStyle name="Followed Hyperlink" xfId="863" builtinId="9" hidden="1"/>
    <cellStyle name="Followed Hyperlink" xfId="862" builtinId="9" hidden="1"/>
    <cellStyle name="Followed Hyperlink" xfId="857" builtinId="9" hidden="1"/>
    <cellStyle name="Followed Hyperlink" xfId="856" builtinId="9" hidden="1"/>
    <cellStyle name="Followed Hyperlink" xfId="858" builtinId="9" hidden="1"/>
    <cellStyle name="Followed Hyperlink" xfId="861" builtinId="9" hidden="1"/>
    <cellStyle name="Followed Hyperlink" xfId="870" builtinId="9" hidden="1"/>
    <cellStyle name="Followed Hyperlink" xfId="866" builtinId="9" hidden="1"/>
    <cellStyle name="Followed Hyperlink" xfId="890" builtinId="9" hidden="1"/>
    <cellStyle name="Followed Hyperlink" xfId="886" builtinId="9" hidden="1"/>
    <cellStyle name="Followed Hyperlink" xfId="882" builtinId="9" hidden="1"/>
    <cellStyle name="Followed Hyperlink" xfId="877" builtinId="9" hidden="1"/>
    <cellStyle name="Followed Hyperlink" xfId="873" builtinId="9" hidden="1"/>
    <cellStyle name="Followed Hyperlink" xfId="910" builtinId="9" hidden="1"/>
    <cellStyle name="Followed Hyperlink" xfId="937" builtinId="9" hidden="1"/>
    <cellStyle name="Followed Hyperlink" xfId="932" builtinId="9" hidden="1"/>
    <cellStyle name="Followed Hyperlink" xfId="928" builtinId="9" hidden="1"/>
    <cellStyle name="Followed Hyperlink" xfId="923" builtinId="9" hidden="1"/>
    <cellStyle name="Followed Hyperlink" xfId="919" builtinId="9" hidden="1"/>
    <cellStyle name="Followed Hyperlink" xfId="914" builtinId="9" hidden="1"/>
    <cellStyle name="Followed Hyperlink" xfId="909" builtinId="9" hidden="1"/>
    <cellStyle name="Followed Hyperlink" xfId="905" builtinId="9" hidden="1"/>
    <cellStyle name="Followed Hyperlink" xfId="900" builtinId="9" hidden="1"/>
    <cellStyle name="Followed Hyperlink" xfId="896" builtinId="9" hidden="1"/>
    <cellStyle name="Followed Hyperlink" xfId="891" builtinId="9" hidden="1"/>
    <cellStyle name="Followed Hyperlink" xfId="950" builtinId="9" hidden="1"/>
    <cellStyle name="Followed Hyperlink" xfId="966" builtinId="9" hidden="1"/>
    <cellStyle name="Followed Hyperlink" xfId="982" builtinId="9" hidden="1"/>
    <cellStyle name="Followed Hyperlink" xfId="998" builtinId="9" hidden="1"/>
    <cellStyle name="Followed Hyperlink" xfId="1014" builtinId="9" hidden="1"/>
    <cellStyle name="Followed Hyperlink" xfId="1030" builtinId="9" hidden="1"/>
    <cellStyle name="Followed Hyperlink" xfId="985" builtinId="9" hidden="1"/>
    <cellStyle name="Followed Hyperlink" xfId="987" builtinId="9" hidden="1"/>
    <cellStyle name="Followed Hyperlink" xfId="988"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09"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0" builtinId="9" hidden="1"/>
    <cellStyle name="Followed Hyperlink" xfId="1023" builtinId="9" hidden="1"/>
    <cellStyle name="Followed Hyperlink" xfId="1024" builtinId="9" hidden="1"/>
    <cellStyle name="Followed Hyperlink" xfId="1025" builtinId="9" hidden="1"/>
    <cellStyle name="Followed Hyperlink" xfId="1027" builtinId="9" hidden="1"/>
    <cellStyle name="Followed Hyperlink" xfId="1028"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6" builtinId="9" hidden="1"/>
    <cellStyle name="Followed Hyperlink" xfId="1037"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38" builtinId="9" hidden="1"/>
    <cellStyle name="Followed Hyperlink" xfId="1034" builtinId="9" hidden="1"/>
    <cellStyle name="Followed Hyperlink" xfId="1043" builtinId="9" hidden="1"/>
    <cellStyle name="Followed Hyperlink" xfId="1032" builtinId="9" hidden="1"/>
    <cellStyle name="Followed Hyperlink" xfId="1021" builtinId="9" hidden="1"/>
    <cellStyle name="Followed Hyperlink" xfId="1011" builtinId="9" hidden="1"/>
    <cellStyle name="Followed Hyperlink" xfId="1000" builtinId="9" hidden="1"/>
    <cellStyle name="Followed Hyperlink" xfId="989" builtinId="9" hidden="1"/>
    <cellStyle name="Followed Hyperlink" xfId="960" builtinId="9" hidden="1"/>
    <cellStyle name="Followed Hyperlink" xfId="961" builtinId="9" hidden="1"/>
    <cellStyle name="Followed Hyperlink" xfId="963" builtinId="9" hidden="1"/>
    <cellStyle name="Followed Hyperlink" xfId="964"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7"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6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43" builtinId="9" hidden="1"/>
    <cellStyle name="Followed Hyperlink" xfId="944" builtinId="9" hidden="1"/>
    <cellStyle name="Followed Hyperlink" xfId="945" builtinId="9" hidden="1"/>
    <cellStyle name="Followed Hyperlink" xfId="948" builtinId="9" hidden="1"/>
    <cellStyle name="Followed Hyperlink" xfId="947" builtinId="9" hidden="1"/>
    <cellStyle name="Followed Hyperlink" xfId="940" builtinId="9" hidden="1"/>
    <cellStyle name="Followed Hyperlink" xfId="941" builtinId="9" hidden="1"/>
    <cellStyle name="Followed Hyperlink" xfId="939"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75">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5858668</xdr:colOff>
      <xdr:row>0</xdr:row>
      <xdr:rowOff>76201</xdr:rowOff>
    </xdr:from>
    <xdr:to>
      <xdr:col>2</xdr:col>
      <xdr:colOff>6958553</xdr:colOff>
      <xdr:row>6</xdr:row>
      <xdr:rowOff>66676</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120731" y="76201"/>
          <a:ext cx="1099885" cy="106203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showRuler="0" zoomScale="80" zoomScaleNormal="80" workbookViewId="0">
      <selection activeCell="C37" sqref="C37"/>
    </sheetView>
  </sheetViews>
  <sheetFormatPr defaultColWidth="9.26953125" defaultRowHeight="12.5" x14ac:dyDescent="0.25"/>
  <cols>
    <col min="2" max="2" width="9.7265625" customWidth="1"/>
    <col min="3" max="3" width="108.26953125" customWidth="1"/>
  </cols>
  <sheetData>
    <row r="1" spans="1:3" ht="15.5" x14ac:dyDescent="0.35">
      <c r="A1" s="263" t="s">
        <v>0</v>
      </c>
      <c r="B1" s="264"/>
      <c r="C1" s="45"/>
    </row>
    <row r="2" spans="1:3" ht="15.5" x14ac:dyDescent="0.35">
      <c r="A2" s="17" t="s">
        <v>1</v>
      </c>
      <c r="B2" s="4"/>
      <c r="C2" s="46"/>
    </row>
    <row r="3" spans="1:3" x14ac:dyDescent="0.25">
      <c r="A3" s="18"/>
      <c r="B3" s="5"/>
      <c r="C3" s="47"/>
    </row>
    <row r="4" spans="1:3" x14ac:dyDescent="0.25">
      <c r="A4" s="18" t="s">
        <v>2</v>
      </c>
      <c r="B4" s="5"/>
      <c r="C4" s="47"/>
    </row>
    <row r="5" spans="1:3" x14ac:dyDescent="0.25">
      <c r="A5" s="18" t="s">
        <v>4451</v>
      </c>
      <c r="B5" s="5"/>
      <c r="C5" s="47"/>
    </row>
    <row r="6" spans="1:3" x14ac:dyDescent="0.25">
      <c r="A6" s="18" t="s">
        <v>3</v>
      </c>
      <c r="B6" s="5"/>
      <c r="C6" s="47"/>
    </row>
    <row r="7" spans="1:3" x14ac:dyDescent="0.25">
      <c r="A7" s="98"/>
      <c r="B7" s="99"/>
      <c r="C7" s="48"/>
    </row>
    <row r="8" spans="1:3" ht="18" customHeight="1" x14ac:dyDescent="0.25">
      <c r="A8" s="265" t="s">
        <v>4</v>
      </c>
      <c r="B8" s="266"/>
      <c r="C8" s="49"/>
    </row>
    <row r="9" spans="1:3" ht="12.75" customHeight="1" x14ac:dyDescent="0.25">
      <c r="A9" s="6" t="s">
        <v>5</v>
      </c>
      <c r="B9" s="7"/>
      <c r="C9" s="50"/>
    </row>
    <row r="10" spans="1:3" x14ac:dyDescent="0.25">
      <c r="A10" s="6" t="s">
        <v>6</v>
      </c>
      <c r="B10" s="7"/>
      <c r="C10" s="50"/>
    </row>
    <row r="11" spans="1:3" x14ac:dyDescent="0.25">
      <c r="A11" s="6" t="s">
        <v>7</v>
      </c>
      <c r="B11" s="7"/>
      <c r="C11" s="50"/>
    </row>
    <row r="12" spans="1:3" x14ac:dyDescent="0.25">
      <c r="A12" s="6" t="s">
        <v>8</v>
      </c>
      <c r="B12" s="7"/>
      <c r="C12" s="50"/>
    </row>
    <row r="13" spans="1:3" x14ac:dyDescent="0.25">
      <c r="A13" s="6" t="s">
        <v>9</v>
      </c>
      <c r="B13" s="7"/>
      <c r="C13" s="50"/>
    </row>
    <row r="14" spans="1:3" x14ac:dyDescent="0.25">
      <c r="A14" s="100"/>
      <c r="B14" s="101"/>
      <c r="C14" s="51"/>
    </row>
    <row r="16" spans="1:3" ht="13" x14ac:dyDescent="0.25">
      <c r="A16" s="102" t="s">
        <v>10</v>
      </c>
      <c r="B16" s="103"/>
      <c r="C16" s="103"/>
    </row>
    <row r="17" spans="1:3" ht="13" x14ac:dyDescent="0.25">
      <c r="A17" s="104" t="s">
        <v>11</v>
      </c>
      <c r="B17" s="105"/>
      <c r="C17" s="267"/>
    </row>
    <row r="18" spans="1:3" ht="13" x14ac:dyDescent="0.25">
      <c r="A18" s="104" t="s">
        <v>12</v>
      </c>
      <c r="B18" s="105"/>
      <c r="C18" s="267"/>
    </row>
    <row r="19" spans="1:3" ht="13" x14ac:dyDescent="0.25">
      <c r="A19" s="104" t="s">
        <v>13</v>
      </c>
      <c r="B19" s="105"/>
      <c r="C19" s="267"/>
    </row>
    <row r="20" spans="1:3" ht="13" x14ac:dyDescent="0.25">
      <c r="A20" s="104" t="s">
        <v>14</v>
      </c>
      <c r="B20" s="105"/>
      <c r="C20" s="268"/>
    </row>
    <row r="21" spans="1:3" ht="13" x14ac:dyDescent="0.25">
      <c r="A21" s="104" t="s">
        <v>15</v>
      </c>
      <c r="B21" s="105"/>
      <c r="C21" s="269"/>
    </row>
    <row r="22" spans="1:3" ht="13" x14ac:dyDescent="0.25">
      <c r="A22" s="104" t="s">
        <v>16</v>
      </c>
      <c r="B22" s="105"/>
      <c r="C22" s="267"/>
    </row>
    <row r="23" spans="1:3" ht="13" x14ac:dyDescent="0.25">
      <c r="A23" s="104" t="s">
        <v>17</v>
      </c>
      <c r="B23" s="105"/>
      <c r="C23" s="267"/>
    </row>
    <row r="24" spans="1:3" ht="13" x14ac:dyDescent="0.25">
      <c r="A24" s="104" t="s">
        <v>18</v>
      </c>
      <c r="B24" s="105"/>
      <c r="C24" s="267"/>
    </row>
    <row r="25" spans="1:3" ht="13" x14ac:dyDescent="0.25">
      <c r="A25" s="104" t="s">
        <v>19</v>
      </c>
      <c r="B25" s="105"/>
      <c r="C25" s="267"/>
    </row>
    <row r="26" spans="1:3" ht="13" x14ac:dyDescent="0.25">
      <c r="A26" s="106" t="s">
        <v>20</v>
      </c>
      <c r="B26" s="105"/>
      <c r="C26" s="267"/>
    </row>
    <row r="27" spans="1:3" ht="13" x14ac:dyDescent="0.25">
      <c r="A27" s="106" t="s">
        <v>21</v>
      </c>
      <c r="B27" s="105"/>
      <c r="C27" s="267"/>
    </row>
    <row r="29" spans="1:3" ht="13" x14ac:dyDescent="0.25">
      <c r="A29" s="102" t="s">
        <v>22</v>
      </c>
      <c r="B29" s="103"/>
      <c r="C29" s="107"/>
    </row>
    <row r="30" spans="1:3" x14ac:dyDescent="0.25">
      <c r="A30" s="108"/>
      <c r="B30" s="109"/>
      <c r="C30" s="110"/>
    </row>
    <row r="31" spans="1:3" ht="13" x14ac:dyDescent="0.25">
      <c r="A31" s="111" t="s">
        <v>23</v>
      </c>
      <c r="B31" s="112"/>
      <c r="C31" s="113"/>
    </row>
    <row r="32" spans="1:3" ht="13" x14ac:dyDescent="0.25">
      <c r="A32" s="111" t="s">
        <v>24</v>
      </c>
      <c r="B32" s="112"/>
      <c r="C32" s="113"/>
    </row>
    <row r="33" spans="1:3" ht="12.75" customHeight="1" x14ac:dyDescent="0.25">
      <c r="A33" s="111" t="s">
        <v>25</v>
      </c>
      <c r="B33" s="112"/>
      <c r="C33" s="113"/>
    </row>
    <row r="34" spans="1:3" ht="12.75" customHeight="1" x14ac:dyDescent="0.25">
      <c r="A34" s="111" t="s">
        <v>26</v>
      </c>
      <c r="B34" s="114"/>
      <c r="C34" s="113"/>
    </row>
    <row r="35" spans="1:3" ht="13" x14ac:dyDescent="0.25">
      <c r="A35" s="111" t="s">
        <v>27</v>
      </c>
      <c r="B35" s="112"/>
      <c r="C35" s="113"/>
    </row>
    <row r="36" spans="1:3" x14ac:dyDescent="0.25">
      <c r="A36" s="108"/>
      <c r="B36" s="109"/>
      <c r="C36" s="110"/>
    </row>
    <row r="37" spans="1:3" ht="13" x14ac:dyDescent="0.25">
      <c r="A37" s="111" t="s">
        <v>23</v>
      </c>
      <c r="B37" s="112"/>
      <c r="C37" s="113"/>
    </row>
    <row r="38" spans="1:3" ht="13" x14ac:dyDescent="0.25">
      <c r="A38" s="111" t="s">
        <v>24</v>
      </c>
      <c r="B38" s="112"/>
      <c r="C38" s="113"/>
    </row>
    <row r="39" spans="1:3" ht="13" x14ac:dyDescent="0.25">
      <c r="A39" s="111" t="s">
        <v>25</v>
      </c>
      <c r="B39" s="112"/>
      <c r="C39" s="113"/>
    </row>
    <row r="40" spans="1:3" ht="13" x14ac:dyDescent="0.25">
      <c r="A40" s="111" t="s">
        <v>26</v>
      </c>
      <c r="B40" s="114"/>
      <c r="C40" s="113"/>
    </row>
    <row r="41" spans="1:3" ht="13" x14ac:dyDescent="0.25">
      <c r="A41" s="111" t="s">
        <v>27</v>
      </c>
      <c r="B41" s="112"/>
      <c r="C41" s="113"/>
    </row>
    <row r="43" spans="1:3" x14ac:dyDescent="0.25">
      <c r="A43" s="21" t="s">
        <v>28</v>
      </c>
    </row>
    <row r="44" spans="1:3" x14ac:dyDescent="0.25">
      <c r="A44" s="21" t="s">
        <v>29</v>
      </c>
    </row>
    <row r="45" spans="1:3" x14ac:dyDescent="0.25">
      <c r="A45" s="21" t="s">
        <v>30</v>
      </c>
    </row>
    <row r="47" spans="1:3" ht="12.75" hidden="1" customHeight="1" x14ac:dyDescent="0.35">
      <c r="A47" s="52" t="s">
        <v>31</v>
      </c>
      <c r="B47" s="35"/>
    </row>
    <row r="48" spans="1:3" ht="12.75" hidden="1" customHeight="1" x14ac:dyDescent="0.35">
      <c r="A48" s="52" t="s">
        <v>32</v>
      </c>
    </row>
    <row r="49" spans="1:1" ht="12.75" hidden="1" customHeight="1" x14ac:dyDescent="0.35">
      <c r="A49" s="52" t="s">
        <v>33</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F14" sqref="F14"/>
    </sheetView>
  </sheetViews>
  <sheetFormatPr defaultColWidth="8.7265625" defaultRowHeight="12.5" x14ac:dyDescent="0.25"/>
  <cols>
    <col min="2" max="2" width="12" customWidth="1"/>
    <col min="3" max="3" width="10.7265625" bestFit="1" customWidth="1"/>
    <col min="4" max="4" width="12.453125" customWidth="1"/>
    <col min="5" max="5" width="10.453125" customWidth="1"/>
    <col min="6" max="6" width="13.453125" customWidth="1"/>
    <col min="7" max="7" width="11.26953125" customWidth="1"/>
    <col min="8" max="8" width="8.7265625" hidden="1" customWidth="1"/>
    <col min="9" max="9" width="6.7265625" hidden="1" customWidth="1"/>
    <col min="13" max="13" width="9.26953125" customWidth="1"/>
  </cols>
  <sheetData>
    <row r="1" spans="1:16" ht="13" x14ac:dyDescent="0.3">
      <c r="A1" s="115" t="s">
        <v>34</v>
      </c>
      <c r="B1" s="116"/>
      <c r="C1" s="116"/>
      <c r="D1" s="116"/>
      <c r="E1" s="116"/>
      <c r="F1" s="116"/>
      <c r="G1" s="116"/>
      <c r="H1" s="116"/>
      <c r="I1" s="116"/>
      <c r="J1" s="116"/>
      <c r="K1" s="116"/>
      <c r="L1" s="116"/>
      <c r="M1" s="116"/>
      <c r="N1" s="116"/>
      <c r="O1" s="116"/>
      <c r="P1" s="117"/>
    </row>
    <row r="2" spans="1:16" ht="18" customHeight="1" x14ac:dyDescent="0.25">
      <c r="A2" s="118" t="s">
        <v>35</v>
      </c>
      <c r="B2" s="119"/>
      <c r="C2" s="119"/>
      <c r="D2" s="119"/>
      <c r="E2" s="119"/>
      <c r="F2" s="119"/>
      <c r="G2" s="119"/>
      <c r="H2" s="119"/>
      <c r="I2" s="119"/>
      <c r="J2" s="119"/>
      <c r="K2" s="119"/>
      <c r="L2" s="119"/>
      <c r="M2" s="119"/>
      <c r="N2" s="119"/>
      <c r="O2" s="119"/>
      <c r="P2" s="120"/>
    </row>
    <row r="3" spans="1:16" ht="12.75" customHeight="1" x14ac:dyDescent="0.25">
      <c r="A3" s="270" t="s">
        <v>36</v>
      </c>
      <c r="B3" s="3"/>
      <c r="C3" s="3"/>
      <c r="D3" s="3"/>
      <c r="E3" s="3"/>
      <c r="F3" s="3"/>
      <c r="G3" s="3"/>
      <c r="H3" s="3"/>
      <c r="I3" s="3"/>
      <c r="J3" s="3"/>
      <c r="K3" s="3"/>
      <c r="L3" s="3"/>
      <c r="M3" s="3"/>
      <c r="N3" s="3"/>
      <c r="O3" s="3"/>
      <c r="P3" s="121"/>
    </row>
    <row r="4" spans="1:16" x14ac:dyDescent="0.25">
      <c r="A4" s="19"/>
      <c r="B4" s="3"/>
      <c r="C4" s="3"/>
      <c r="D4" s="3"/>
      <c r="E4" s="3"/>
      <c r="F4" s="3"/>
      <c r="G4" s="3"/>
      <c r="H4" s="3"/>
      <c r="I4" s="3"/>
      <c r="J4" s="3"/>
      <c r="K4" s="3"/>
      <c r="L4" s="3"/>
      <c r="M4" s="3"/>
      <c r="N4" s="3"/>
      <c r="O4" s="3"/>
      <c r="P4" s="121"/>
    </row>
    <row r="5" spans="1:16" x14ac:dyDescent="0.25">
      <c r="A5" s="19" t="s">
        <v>37</v>
      </c>
      <c r="B5" s="3"/>
      <c r="C5" s="3"/>
      <c r="D5" s="3"/>
      <c r="E5" s="3"/>
      <c r="F5" s="3"/>
      <c r="G5" s="3"/>
      <c r="H5" s="3"/>
      <c r="I5" s="3"/>
      <c r="J5" s="3"/>
      <c r="K5" s="3"/>
      <c r="L5" s="3"/>
      <c r="M5" s="3"/>
      <c r="N5" s="3"/>
      <c r="O5" s="3"/>
      <c r="P5" s="121"/>
    </row>
    <row r="6" spans="1:16" x14ac:dyDescent="0.25">
      <c r="A6" s="19" t="s">
        <v>38</v>
      </c>
      <c r="B6" s="3"/>
      <c r="C6" s="3"/>
      <c r="D6" s="3"/>
      <c r="E6" s="3"/>
      <c r="F6" s="3"/>
      <c r="G6" s="3"/>
      <c r="H6" s="3"/>
      <c r="I6" s="3"/>
      <c r="J6" s="3"/>
      <c r="K6" s="3"/>
      <c r="L6" s="3"/>
      <c r="M6" s="3"/>
      <c r="N6" s="3"/>
      <c r="O6" s="3"/>
      <c r="P6" s="121"/>
    </row>
    <row r="7" spans="1:16" x14ac:dyDescent="0.25">
      <c r="A7" s="122"/>
      <c r="B7" s="123"/>
      <c r="C7" s="123"/>
      <c r="D7" s="123"/>
      <c r="E7" s="123"/>
      <c r="F7" s="123"/>
      <c r="G7" s="123"/>
      <c r="H7" s="123"/>
      <c r="I7" s="123"/>
      <c r="J7" s="123"/>
      <c r="K7" s="123"/>
      <c r="L7" s="123"/>
      <c r="M7" s="123"/>
      <c r="N7" s="123"/>
      <c r="O7" s="123"/>
      <c r="P7" s="124"/>
    </row>
    <row r="8" spans="1:16" ht="12.75" customHeight="1" x14ac:dyDescent="0.25">
      <c r="A8" s="25"/>
      <c r="B8" s="26"/>
      <c r="C8" s="26"/>
      <c r="D8" s="26"/>
      <c r="E8" s="26"/>
      <c r="F8" s="26"/>
      <c r="G8" s="26"/>
      <c r="H8" s="26"/>
      <c r="I8" s="26"/>
      <c r="J8" s="26"/>
      <c r="K8" s="26"/>
      <c r="L8" s="26"/>
      <c r="M8" s="26"/>
      <c r="N8" s="26"/>
      <c r="O8" s="26"/>
      <c r="P8" s="27"/>
    </row>
    <row r="9" spans="1:16" ht="12.75" customHeight="1" x14ac:dyDescent="0.3">
      <c r="A9" s="271"/>
      <c r="B9" s="28" t="s">
        <v>39</v>
      </c>
      <c r="C9" s="29"/>
      <c r="D9" s="29"/>
      <c r="E9" s="29"/>
      <c r="F9" s="29"/>
      <c r="G9" s="30"/>
      <c r="P9" s="53"/>
    </row>
    <row r="10" spans="1:16" ht="12.75" customHeight="1" x14ac:dyDescent="0.3">
      <c r="A10" s="272" t="s">
        <v>40</v>
      </c>
      <c r="B10" s="125" t="s">
        <v>41</v>
      </c>
      <c r="C10" s="126"/>
      <c r="D10" s="127"/>
      <c r="E10" s="127"/>
      <c r="F10" s="127"/>
      <c r="G10" s="128"/>
      <c r="K10" s="129" t="s">
        <v>42</v>
      </c>
      <c r="L10" s="130"/>
      <c r="M10" s="130"/>
      <c r="N10" s="130"/>
      <c r="O10" s="131"/>
      <c r="P10" s="53"/>
    </row>
    <row r="11" spans="1:16" ht="36" x14ac:dyDescent="0.25">
      <c r="A11" s="273"/>
      <c r="B11" s="132" t="s">
        <v>43</v>
      </c>
      <c r="C11" s="133" t="s">
        <v>44</v>
      </c>
      <c r="D11" s="133" t="s">
        <v>45</v>
      </c>
      <c r="E11" s="133" t="s">
        <v>46</v>
      </c>
      <c r="F11" s="133" t="s">
        <v>47</v>
      </c>
      <c r="G11" s="134" t="s">
        <v>48</v>
      </c>
      <c r="K11" s="135" t="s">
        <v>49</v>
      </c>
      <c r="L11" s="136"/>
      <c r="M11" s="137" t="s">
        <v>50</v>
      </c>
      <c r="N11" s="137" t="s">
        <v>51</v>
      </c>
      <c r="O11" s="138" t="s">
        <v>52</v>
      </c>
      <c r="P11" s="53"/>
    </row>
    <row r="12" spans="1:16" ht="12.75" customHeight="1" x14ac:dyDescent="0.3">
      <c r="A12" s="274"/>
      <c r="B12" s="139">
        <f>COUNTIF('Test Cases'!J3:J279,"Pass")</f>
        <v>0</v>
      </c>
      <c r="C12" s="140">
        <f>COUNTIF('Test Cases'!J3:J279,"Fail")</f>
        <v>0</v>
      </c>
      <c r="D12" s="141">
        <f>COUNTIF('Test Cases'!J3:J279,"Info")</f>
        <v>0</v>
      </c>
      <c r="E12" s="139">
        <f>COUNTIF('Test Cases'!J3:J279,"N/A")</f>
        <v>0</v>
      </c>
      <c r="F12" s="139">
        <f>B12+C12</f>
        <v>0</v>
      </c>
      <c r="G12" s="142">
        <f>D24/100</f>
        <v>0</v>
      </c>
      <c r="K12" s="143" t="s">
        <v>53</v>
      </c>
      <c r="L12" s="144"/>
      <c r="M12" s="145">
        <f>COUNTA('Test Cases'!J3:J279)</f>
        <v>0</v>
      </c>
      <c r="N12" s="145">
        <f>O12-M12</f>
        <v>277</v>
      </c>
      <c r="O12" s="146">
        <f>COUNTA('Test Cases'!A3:A279)</f>
        <v>277</v>
      </c>
      <c r="P12" s="53"/>
    </row>
    <row r="13" spans="1:16" ht="12.75" customHeight="1" x14ac:dyDescent="0.3">
      <c r="A13" s="274"/>
      <c r="B13" s="31"/>
      <c r="K13" s="14"/>
      <c r="L13" s="14"/>
      <c r="M13" s="14"/>
      <c r="N13" s="14"/>
      <c r="O13" s="14"/>
      <c r="P13" s="53"/>
    </row>
    <row r="14" spans="1:16" ht="12.75" customHeight="1" x14ac:dyDescent="0.3">
      <c r="A14" s="274"/>
      <c r="B14" s="125" t="s">
        <v>54</v>
      </c>
      <c r="C14" s="127"/>
      <c r="D14" s="127"/>
      <c r="E14" s="127"/>
      <c r="F14" s="127"/>
      <c r="G14" s="147"/>
      <c r="K14" s="14"/>
      <c r="L14" s="14"/>
      <c r="M14" s="14"/>
      <c r="N14" s="14"/>
      <c r="O14" s="14"/>
      <c r="P14" s="53"/>
    </row>
    <row r="15" spans="1:16" ht="12.75" customHeight="1" x14ac:dyDescent="0.25">
      <c r="A15" s="275"/>
      <c r="B15" s="148" t="s">
        <v>55</v>
      </c>
      <c r="C15" s="148" t="s">
        <v>56</v>
      </c>
      <c r="D15" s="148" t="s">
        <v>57</v>
      </c>
      <c r="E15" s="148" t="s">
        <v>58</v>
      </c>
      <c r="F15" s="148" t="s">
        <v>46</v>
      </c>
      <c r="G15" s="148" t="s">
        <v>59</v>
      </c>
      <c r="H15" s="32" t="s">
        <v>60</v>
      </c>
      <c r="I15" s="32" t="s">
        <v>61</v>
      </c>
      <c r="K15" s="20"/>
      <c r="L15" s="20"/>
      <c r="M15" s="20"/>
      <c r="N15" s="20"/>
      <c r="O15" s="20"/>
      <c r="P15" s="53"/>
    </row>
    <row r="16" spans="1:16" ht="12.75" customHeight="1" x14ac:dyDescent="0.25">
      <c r="A16" s="275"/>
      <c r="B16" s="149">
        <v>8</v>
      </c>
      <c r="C16" s="150">
        <f>COUNTIF('Test Cases'!AA:AA,B16)</f>
        <v>0</v>
      </c>
      <c r="D16" s="151">
        <f>COUNTIFS('Test Cases'!AA:AA,B16,'Test Cases'!J:J,$D$15)</f>
        <v>0</v>
      </c>
      <c r="E16" s="151">
        <f>COUNTIFS('Test Cases'!AA:AA,B16,'Test Cases'!J:J,$E$15)</f>
        <v>0</v>
      </c>
      <c r="F16" s="151">
        <f>COUNTIFS('Test Cases'!AA:AA,B16,'Test Cases'!J:J,$F$15)</f>
        <v>0</v>
      </c>
      <c r="G16" s="152">
        <v>1500</v>
      </c>
      <c r="H16">
        <f t="shared" ref="H16:H23" si="0">(C16-F16)*(G16)</f>
        <v>0</v>
      </c>
      <c r="I16">
        <f t="shared" ref="I16:I23" si="1">D16*G16</f>
        <v>0</v>
      </c>
      <c r="P16" s="53"/>
    </row>
    <row r="17" spans="1:16" ht="12.75" customHeight="1" x14ac:dyDescent="0.25">
      <c r="A17" s="275"/>
      <c r="B17" s="149">
        <v>7</v>
      </c>
      <c r="C17" s="150">
        <f>COUNTIF('Test Cases'!AA:AA,B17)</f>
        <v>2</v>
      </c>
      <c r="D17" s="151">
        <f>COUNTIFS('Test Cases'!AA:AA,B17,'Test Cases'!J:J,$D$15)</f>
        <v>0</v>
      </c>
      <c r="E17" s="151">
        <f>COUNTIFS('Test Cases'!AA:AA,B17,'Test Cases'!J:J,$E$15)</f>
        <v>0</v>
      </c>
      <c r="F17" s="151">
        <f>COUNTIFS('Test Cases'!AA:AA,B17,'Test Cases'!J:J,$F$15)</f>
        <v>0</v>
      </c>
      <c r="G17" s="152">
        <v>750</v>
      </c>
      <c r="H17">
        <f t="shared" si="0"/>
        <v>1500</v>
      </c>
      <c r="I17">
        <f t="shared" si="1"/>
        <v>0</v>
      </c>
      <c r="P17" s="53"/>
    </row>
    <row r="18" spans="1:16" ht="12.75" customHeight="1" x14ac:dyDescent="0.25">
      <c r="A18" s="275"/>
      <c r="B18" s="149">
        <v>6</v>
      </c>
      <c r="C18" s="150">
        <f>COUNTIF('Test Cases'!AA:AA,B18)</f>
        <v>37</v>
      </c>
      <c r="D18" s="151">
        <f>COUNTIFS('Test Cases'!AA:AA,B18,'Test Cases'!J:J,$D$15)</f>
        <v>0</v>
      </c>
      <c r="E18" s="151">
        <f>COUNTIFS('Test Cases'!AA:AA,B18,'Test Cases'!J:J,$E$15)</f>
        <v>0</v>
      </c>
      <c r="F18" s="151">
        <f>COUNTIFS('Test Cases'!AA:AA,B18,'Test Cases'!J:J,$F$15)</f>
        <v>0</v>
      </c>
      <c r="G18" s="152">
        <v>100</v>
      </c>
      <c r="H18">
        <f t="shared" si="0"/>
        <v>3700</v>
      </c>
      <c r="I18">
        <f t="shared" si="1"/>
        <v>0</v>
      </c>
      <c r="P18" s="53"/>
    </row>
    <row r="19" spans="1:16" ht="12.75" customHeight="1" x14ac:dyDescent="0.25">
      <c r="A19" s="275"/>
      <c r="B19" s="149">
        <v>5</v>
      </c>
      <c r="C19" s="150">
        <f>COUNTIF('Test Cases'!AA:AA,B19)</f>
        <v>133</v>
      </c>
      <c r="D19" s="151">
        <f>COUNTIFS('Test Cases'!AA:AA,B19,'Test Cases'!J:J,$D$15)</f>
        <v>0</v>
      </c>
      <c r="E19" s="151">
        <f>COUNTIFS('Test Cases'!AA:AA,B19,'Test Cases'!J:J,$E$15)</f>
        <v>0</v>
      </c>
      <c r="F19" s="151">
        <f>COUNTIFS('Test Cases'!AA:AA,B19,'Test Cases'!J:J,$F$15)</f>
        <v>0</v>
      </c>
      <c r="G19" s="152">
        <v>50</v>
      </c>
      <c r="H19">
        <f t="shared" si="0"/>
        <v>6650</v>
      </c>
      <c r="I19">
        <f t="shared" si="1"/>
        <v>0</v>
      </c>
      <c r="P19" s="53"/>
    </row>
    <row r="20" spans="1:16" ht="12.75" customHeight="1" x14ac:dyDescent="0.25">
      <c r="A20" s="275"/>
      <c r="B20" s="149">
        <v>4</v>
      </c>
      <c r="C20" s="150">
        <f>COUNTIF('Test Cases'!AA:AA,B20)</f>
        <v>61</v>
      </c>
      <c r="D20" s="151">
        <f>COUNTIFS('Test Cases'!AA:AA,B20,'Test Cases'!J:J,$D$15)</f>
        <v>0</v>
      </c>
      <c r="E20" s="151">
        <f>COUNTIFS('Test Cases'!AA:AA,B20,'Test Cases'!J:J,$E$15)</f>
        <v>0</v>
      </c>
      <c r="F20" s="151">
        <f>COUNTIFS('Test Cases'!AA:AA,B20,'Test Cases'!J:J,$F$15)</f>
        <v>0</v>
      </c>
      <c r="G20" s="152">
        <v>10</v>
      </c>
      <c r="H20">
        <f t="shared" si="0"/>
        <v>610</v>
      </c>
      <c r="I20">
        <f t="shared" si="1"/>
        <v>0</v>
      </c>
      <c r="P20" s="53"/>
    </row>
    <row r="21" spans="1:16" ht="12.75" customHeight="1" x14ac:dyDescent="0.25">
      <c r="A21" s="275"/>
      <c r="B21" s="149">
        <v>3</v>
      </c>
      <c r="C21" s="150">
        <f>COUNTIF('Test Cases'!AA:AA,B21)</f>
        <v>31</v>
      </c>
      <c r="D21" s="151">
        <f>COUNTIFS('Test Cases'!AA:AA,B21,'Test Cases'!J:J,$D$15)</f>
        <v>0</v>
      </c>
      <c r="E21" s="151">
        <f>COUNTIFS('Test Cases'!AA:AA,B21,'Test Cases'!J:J,$E$15)</f>
        <v>0</v>
      </c>
      <c r="F21" s="151">
        <f>COUNTIFS('Test Cases'!AA:AA,B21,'Test Cases'!J:J,$F$15)</f>
        <v>0</v>
      </c>
      <c r="G21" s="152">
        <v>5</v>
      </c>
      <c r="H21">
        <f t="shared" si="0"/>
        <v>155</v>
      </c>
      <c r="I21">
        <f t="shared" si="1"/>
        <v>0</v>
      </c>
      <c r="P21" s="53"/>
    </row>
    <row r="22" spans="1:16" ht="12.75" customHeight="1" x14ac:dyDescent="0.25">
      <c r="A22" s="275"/>
      <c r="B22" s="149">
        <v>2</v>
      </c>
      <c r="C22" s="150">
        <f>COUNTIF('Test Cases'!AA:AA,B22)</f>
        <v>5</v>
      </c>
      <c r="D22" s="151">
        <f>COUNTIFS('Test Cases'!AA:AA,B22,'Test Cases'!J:J,$D$15)</f>
        <v>0</v>
      </c>
      <c r="E22" s="151">
        <f>COUNTIFS('Test Cases'!AA:AA,B22,'Test Cases'!J:J,$E$15)</f>
        <v>0</v>
      </c>
      <c r="F22" s="151">
        <f>COUNTIFS('Test Cases'!AA:AA,B22,'Test Cases'!J:J,$F$15)</f>
        <v>0</v>
      </c>
      <c r="G22" s="152">
        <v>2</v>
      </c>
      <c r="H22">
        <f t="shared" si="0"/>
        <v>10</v>
      </c>
      <c r="I22">
        <f t="shared" si="1"/>
        <v>0</v>
      </c>
      <c r="P22" s="53"/>
    </row>
    <row r="23" spans="1:16" ht="12.75" customHeight="1" x14ac:dyDescent="0.25">
      <c r="A23" s="275"/>
      <c r="B23" s="149">
        <v>1</v>
      </c>
      <c r="C23" s="150">
        <f>COUNTIF('Test Cases'!AA:AA,B23)</f>
        <v>3</v>
      </c>
      <c r="D23" s="151">
        <f>COUNTIFS('Test Cases'!AA:AA,B23,'Test Cases'!J:J,$D$15)</f>
        <v>0</v>
      </c>
      <c r="E23" s="151">
        <f>COUNTIFS('Test Cases'!AA:AA,B23,'Test Cases'!J:J,$E$15)</f>
        <v>0</v>
      </c>
      <c r="F23" s="151">
        <f>COUNTIFS('Test Cases'!AA:AA,B23,'Test Cases'!J:J,$F$15)</f>
        <v>0</v>
      </c>
      <c r="G23" s="152">
        <v>1</v>
      </c>
      <c r="H23">
        <f t="shared" si="0"/>
        <v>3</v>
      </c>
      <c r="I23">
        <f t="shared" si="1"/>
        <v>0</v>
      </c>
      <c r="P23" s="53"/>
    </row>
    <row r="24" spans="1:16" ht="13" hidden="1" x14ac:dyDescent="0.3">
      <c r="A24" s="275"/>
      <c r="B24" s="153" t="s">
        <v>62</v>
      </c>
      <c r="C24" s="154"/>
      <c r="D24" s="155">
        <f>SUM(I16:I23)/SUM(H16:H23)*100</f>
        <v>0</v>
      </c>
      <c r="P24" s="53"/>
    </row>
    <row r="25" spans="1:16" ht="12.75" customHeight="1" x14ac:dyDescent="0.25">
      <c r="A25" s="156"/>
      <c r="B25" s="157"/>
      <c r="C25" s="157"/>
      <c r="D25" s="157"/>
      <c r="E25" s="157"/>
      <c r="F25" s="157"/>
      <c r="G25" s="157"/>
      <c r="H25" s="157"/>
      <c r="I25" s="157"/>
      <c r="J25" s="157"/>
      <c r="K25" s="158"/>
      <c r="L25" s="158"/>
      <c r="M25" s="158"/>
      <c r="N25" s="158"/>
      <c r="O25" s="158"/>
      <c r="P25" s="159"/>
    </row>
    <row r="26" spans="1:16" ht="14.25" customHeight="1" x14ac:dyDescent="0.25"/>
    <row r="27" spans="1:16" ht="13.5" customHeight="1" x14ac:dyDescent="0.3">
      <c r="A27" s="67">
        <f>D12+N12</f>
        <v>277</v>
      </c>
      <c r="B27" s="68" t="str">
        <f>"WARNING: THERE IS AT LEAST ONE TEST CASE WITH AN 'INFO' OR BLANK STATUS (SEE ABOVE)"</f>
        <v>WARNING: THERE IS AT LEAST ONE TEST CASE WITH AN 'INFO' OR BLANK STATUS (SEE ABOVE)</v>
      </c>
    </row>
    <row r="28" spans="1:16" ht="12.75" customHeight="1" x14ac:dyDescent="0.25">
      <c r="B28" s="58"/>
    </row>
    <row r="29" spans="1:16" ht="12.75" customHeight="1" x14ac:dyDescent="0.3">
      <c r="A29" s="67">
        <f>SUMPRODUCT(--ISERROR('Test Cases'!AA75:AA385))</f>
        <v>0</v>
      </c>
      <c r="B29" s="68"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2" spans="1:16" ht="12.75" customHeight="1" x14ac:dyDescent="0.25"/>
    <row r="33" ht="12.75" customHeight="1" x14ac:dyDescent="0.25"/>
    <row r="34" ht="12.75" customHeight="1" x14ac:dyDescent="0.25"/>
    <row r="39" ht="12.75" customHeight="1" x14ac:dyDescent="0.25"/>
    <row r="40" ht="12.75" customHeight="1" x14ac:dyDescent="0.25"/>
    <row r="41" ht="12.75" customHeight="1" x14ac:dyDescent="0.25"/>
  </sheetData>
  <sheetProtection sort="0" autoFilter="0"/>
  <conditionalFormatting sqref="D12">
    <cfRule type="cellIs" dxfId="74" priority="5" stopIfTrue="1" operator="greaterThan">
      <formula>0</formula>
    </cfRule>
  </conditionalFormatting>
  <conditionalFormatting sqref="N12">
    <cfRule type="cellIs" dxfId="73" priority="3" stopIfTrue="1" operator="greaterThan">
      <formula>0</formula>
    </cfRule>
    <cfRule type="cellIs" dxfId="72" priority="4" stopIfTrue="1" operator="lessThan">
      <formula>0</formula>
    </cfRule>
  </conditionalFormatting>
  <conditionalFormatting sqref="B27">
    <cfRule type="expression" dxfId="71" priority="2" stopIfTrue="1">
      <formula>$A$27=0</formula>
    </cfRule>
  </conditionalFormatting>
  <conditionalFormatting sqref="B29">
    <cfRule type="expression" dxfId="70"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F21" sqref="F21"/>
    </sheetView>
  </sheetViews>
  <sheetFormatPr defaultColWidth="9.26953125" defaultRowHeight="12.5" x14ac:dyDescent="0.25"/>
  <cols>
    <col min="14" max="14" width="9.26953125" customWidth="1"/>
  </cols>
  <sheetData>
    <row r="1" spans="1:14" ht="13" x14ac:dyDescent="0.3">
      <c r="A1" s="115" t="s">
        <v>63</v>
      </c>
      <c r="B1" s="116"/>
      <c r="C1" s="116"/>
      <c r="D1" s="116"/>
      <c r="E1" s="116"/>
      <c r="F1" s="116"/>
      <c r="G1" s="116"/>
      <c r="H1" s="116"/>
      <c r="I1" s="116"/>
      <c r="J1" s="116"/>
      <c r="K1" s="116"/>
      <c r="L1" s="116"/>
      <c r="M1" s="116"/>
      <c r="N1" s="117"/>
    </row>
    <row r="2" spans="1:14" ht="12.75" customHeight="1" x14ac:dyDescent="0.25">
      <c r="A2" s="160" t="s">
        <v>64</v>
      </c>
      <c r="B2" s="161"/>
      <c r="C2" s="161"/>
      <c r="D2" s="161"/>
      <c r="E2" s="161"/>
      <c r="F2" s="161"/>
      <c r="G2" s="161"/>
      <c r="H2" s="161"/>
      <c r="I2" s="161"/>
      <c r="J2" s="161"/>
      <c r="K2" s="161"/>
      <c r="L2" s="161"/>
      <c r="M2" s="161"/>
      <c r="N2" s="162"/>
    </row>
    <row r="3" spans="1:14" s="8" customFormat="1" ht="12.75" customHeight="1" x14ac:dyDescent="0.25">
      <c r="A3" s="163" t="s">
        <v>65</v>
      </c>
      <c r="B3" s="276"/>
      <c r="C3" s="276"/>
      <c r="D3" s="276"/>
      <c r="E3" s="276"/>
      <c r="F3" s="276"/>
      <c r="G3" s="276"/>
      <c r="H3" s="276"/>
      <c r="I3" s="276"/>
      <c r="J3" s="276"/>
      <c r="K3" s="276"/>
      <c r="L3" s="276"/>
      <c r="M3" s="276"/>
      <c r="N3" s="164"/>
    </row>
    <row r="4" spans="1:14" s="8" customFormat="1" x14ac:dyDescent="0.25">
      <c r="A4" s="2" t="s">
        <v>66</v>
      </c>
      <c r="B4" s="9"/>
      <c r="C4" s="9"/>
      <c r="D4" s="9"/>
      <c r="E4" s="9"/>
      <c r="F4" s="9"/>
      <c r="G4" s="9"/>
      <c r="H4" s="9"/>
      <c r="I4" s="9"/>
      <c r="J4" s="9"/>
      <c r="K4" s="9"/>
      <c r="L4" s="9"/>
      <c r="M4" s="9"/>
      <c r="N4" s="165"/>
    </row>
    <row r="5" spans="1:14" s="8" customFormat="1" x14ac:dyDescent="0.25">
      <c r="A5" s="2" t="s">
        <v>67</v>
      </c>
      <c r="B5" s="9"/>
      <c r="C5" s="9"/>
      <c r="D5" s="9"/>
      <c r="E5" s="9"/>
      <c r="F5" s="9"/>
      <c r="G5" s="9"/>
      <c r="H5" s="9"/>
      <c r="I5" s="9"/>
      <c r="J5" s="9"/>
      <c r="K5" s="9"/>
      <c r="L5" s="9"/>
      <c r="M5" s="9"/>
      <c r="N5" s="165"/>
    </row>
    <row r="6" spans="1:14" s="8" customFormat="1" x14ac:dyDescent="0.25">
      <c r="A6" s="2"/>
      <c r="B6" s="9"/>
      <c r="C6" s="9"/>
      <c r="D6" s="9"/>
      <c r="E6" s="9"/>
      <c r="F6" s="9"/>
      <c r="G6" s="9"/>
      <c r="H6" s="9"/>
      <c r="I6" s="9"/>
      <c r="J6" s="9"/>
      <c r="K6" s="9"/>
      <c r="L6" s="9"/>
      <c r="M6" s="9"/>
      <c r="N6" s="165"/>
    </row>
    <row r="7" spans="1:14" s="8" customFormat="1" x14ac:dyDescent="0.25">
      <c r="A7" s="2" t="s">
        <v>68</v>
      </c>
      <c r="B7" s="9"/>
      <c r="C7" s="9"/>
      <c r="D7" s="9"/>
      <c r="E7" s="9"/>
      <c r="F7" s="9"/>
      <c r="G7" s="9"/>
      <c r="H7" s="9"/>
      <c r="I7" s="9"/>
      <c r="J7" s="9"/>
      <c r="K7" s="9"/>
      <c r="L7" s="9"/>
      <c r="M7" s="9"/>
      <c r="N7" s="165"/>
    </row>
    <row r="8" spans="1:14" s="8" customFormat="1" x14ac:dyDescent="0.25">
      <c r="A8" s="2" t="s">
        <v>69</v>
      </c>
      <c r="B8" s="9"/>
      <c r="C8" s="9"/>
      <c r="D8" s="9"/>
      <c r="E8" s="9"/>
      <c r="F8" s="9"/>
      <c r="G8" s="9"/>
      <c r="H8" s="9"/>
      <c r="I8" s="9"/>
      <c r="J8" s="9"/>
      <c r="K8" s="9"/>
      <c r="L8" s="9"/>
      <c r="M8" s="9"/>
      <c r="N8" s="165"/>
    </row>
    <row r="9" spans="1:14" s="8" customFormat="1" ht="21" customHeight="1" x14ac:dyDescent="0.25">
      <c r="A9" s="2" t="s">
        <v>70</v>
      </c>
      <c r="B9" s="9"/>
      <c r="C9" s="9"/>
      <c r="D9" s="9"/>
      <c r="E9" s="9"/>
      <c r="F9" s="9"/>
      <c r="G9" s="9"/>
      <c r="H9" s="9"/>
      <c r="I9" s="9"/>
      <c r="J9" s="9"/>
      <c r="K9" s="9"/>
      <c r="L9" s="9"/>
      <c r="M9" s="9"/>
      <c r="N9" s="165"/>
    </row>
    <row r="10" spans="1:14" s="35" customFormat="1" ht="12.75" customHeight="1" x14ac:dyDescent="0.25">
      <c r="A10" s="160" t="s">
        <v>71</v>
      </c>
      <c r="B10" s="161"/>
      <c r="C10" s="161"/>
      <c r="D10" s="161"/>
      <c r="E10" s="161"/>
      <c r="F10" s="161"/>
      <c r="G10" s="161"/>
      <c r="H10" s="161"/>
      <c r="I10" s="161"/>
      <c r="J10" s="161"/>
      <c r="K10" s="161"/>
      <c r="L10" s="161"/>
      <c r="M10" s="161"/>
      <c r="N10" s="162"/>
    </row>
    <row r="11" spans="1:14" s="35" customFormat="1" ht="12.75" customHeight="1" x14ac:dyDescent="0.25">
      <c r="A11" s="166" t="s">
        <v>72</v>
      </c>
      <c r="B11" s="277"/>
      <c r="C11" s="167"/>
      <c r="D11" s="168" t="s">
        <v>73</v>
      </c>
      <c r="E11" s="278"/>
      <c r="F11" s="278"/>
      <c r="G11" s="278"/>
      <c r="H11" s="278"/>
      <c r="I11" s="278"/>
      <c r="J11" s="278"/>
      <c r="K11" s="278"/>
      <c r="L11" s="278"/>
      <c r="M11" s="278"/>
      <c r="N11" s="169"/>
    </row>
    <row r="12" spans="1:14" s="35" customFormat="1" ht="13" x14ac:dyDescent="0.25">
      <c r="A12" s="170"/>
      <c r="B12" s="171"/>
      <c r="C12" s="172"/>
      <c r="D12" s="173" t="s">
        <v>74</v>
      </c>
      <c r="E12" s="174"/>
      <c r="F12" s="174"/>
      <c r="G12" s="174"/>
      <c r="H12" s="174"/>
      <c r="I12" s="174"/>
      <c r="J12" s="174"/>
      <c r="K12" s="174"/>
      <c r="L12" s="174"/>
      <c r="M12" s="174"/>
      <c r="N12" s="175"/>
    </row>
    <row r="13" spans="1:14" s="35" customFormat="1" ht="12.75" customHeight="1" x14ac:dyDescent="0.25">
      <c r="A13" s="176" t="s">
        <v>75</v>
      </c>
      <c r="B13" s="177"/>
      <c r="C13" s="178"/>
      <c r="D13" s="179" t="s">
        <v>76</v>
      </c>
      <c r="E13" s="180"/>
      <c r="F13" s="180"/>
      <c r="G13" s="180"/>
      <c r="H13" s="180"/>
      <c r="I13" s="180"/>
      <c r="J13" s="180"/>
      <c r="K13" s="180"/>
      <c r="L13" s="180"/>
      <c r="M13" s="180"/>
      <c r="N13" s="181"/>
    </row>
    <row r="14" spans="1:14" ht="12.75" customHeight="1" x14ac:dyDescent="0.25">
      <c r="A14" s="166" t="s">
        <v>77</v>
      </c>
      <c r="B14" s="277"/>
      <c r="C14" s="167"/>
      <c r="D14" s="168" t="s">
        <v>78</v>
      </c>
      <c r="E14" s="278"/>
      <c r="F14" s="278"/>
      <c r="G14" s="278"/>
      <c r="H14" s="278"/>
      <c r="I14" s="278"/>
      <c r="J14" s="278"/>
      <c r="K14" s="278"/>
      <c r="L14" s="278"/>
      <c r="M14" s="278"/>
      <c r="N14" s="169"/>
    </row>
    <row r="15" spans="1:14" s="35" customFormat="1" ht="12.75" customHeight="1" x14ac:dyDescent="0.25">
      <c r="A15" s="166" t="s">
        <v>79</v>
      </c>
      <c r="B15" s="277"/>
      <c r="C15" s="167"/>
      <c r="D15" s="304" t="s">
        <v>80</v>
      </c>
      <c r="E15" s="305"/>
      <c r="F15" s="305"/>
      <c r="G15" s="305"/>
      <c r="H15" s="305"/>
      <c r="I15" s="305"/>
      <c r="J15" s="305"/>
      <c r="K15" s="305"/>
      <c r="L15" s="305"/>
      <c r="M15" s="305"/>
      <c r="N15" s="306"/>
    </row>
    <row r="16" spans="1:14" s="35" customFormat="1" ht="13" x14ac:dyDescent="0.25">
      <c r="A16" s="10"/>
      <c r="B16" s="11"/>
      <c r="C16" s="182"/>
      <c r="D16" s="307"/>
      <c r="E16" s="308"/>
      <c r="F16" s="308"/>
      <c r="G16" s="308"/>
      <c r="H16" s="308"/>
      <c r="I16" s="308"/>
      <c r="J16" s="308"/>
      <c r="K16" s="308"/>
      <c r="L16" s="308"/>
      <c r="M16" s="308"/>
      <c r="N16" s="309"/>
    </row>
    <row r="17" spans="1:14" s="35" customFormat="1" ht="12.75" customHeight="1" x14ac:dyDescent="0.25">
      <c r="A17" s="36" t="s">
        <v>81</v>
      </c>
      <c r="B17" s="37"/>
      <c r="C17" s="38"/>
      <c r="D17" s="39" t="s">
        <v>4447</v>
      </c>
      <c r="E17" s="40"/>
      <c r="F17" s="40"/>
      <c r="G17" s="40"/>
      <c r="H17" s="40"/>
      <c r="I17" s="40"/>
      <c r="J17" s="40"/>
      <c r="K17" s="40"/>
      <c r="L17" s="40"/>
      <c r="M17" s="40"/>
      <c r="N17" s="183"/>
    </row>
    <row r="18" spans="1:14" ht="12.75" customHeight="1" x14ac:dyDescent="0.25">
      <c r="A18" s="10" t="s">
        <v>82</v>
      </c>
      <c r="B18" s="11"/>
      <c r="C18" s="182"/>
      <c r="D18" s="41" t="s">
        <v>83</v>
      </c>
      <c r="E18" s="42"/>
      <c r="F18" s="42"/>
      <c r="G18" s="42"/>
      <c r="H18" s="42"/>
      <c r="I18" s="42"/>
      <c r="J18" s="42"/>
      <c r="K18" s="42"/>
      <c r="L18" s="42"/>
      <c r="M18" s="42"/>
      <c r="N18" s="184"/>
    </row>
    <row r="19" spans="1:14" ht="13" x14ac:dyDescent="0.25">
      <c r="A19" s="170"/>
      <c r="B19" s="171"/>
      <c r="C19" s="172"/>
      <c r="D19" s="173" t="s">
        <v>84</v>
      </c>
      <c r="E19" s="174"/>
      <c r="F19" s="174"/>
      <c r="G19" s="174"/>
      <c r="H19" s="174"/>
      <c r="I19" s="174"/>
      <c r="J19" s="174"/>
      <c r="K19" s="174"/>
      <c r="L19" s="174"/>
      <c r="M19" s="174"/>
      <c r="N19" s="175"/>
    </row>
    <row r="20" spans="1:14" ht="12.75" customHeight="1" x14ac:dyDescent="0.25">
      <c r="A20" s="166" t="s">
        <v>85</v>
      </c>
      <c r="B20" s="277"/>
      <c r="C20" s="167"/>
      <c r="D20" s="168" t="s">
        <v>86</v>
      </c>
      <c r="E20" s="278"/>
      <c r="F20" s="278"/>
      <c r="G20" s="278"/>
      <c r="H20" s="278"/>
      <c r="I20" s="278"/>
      <c r="J20" s="278"/>
      <c r="K20" s="278"/>
      <c r="L20" s="278"/>
      <c r="M20" s="278"/>
      <c r="N20" s="169"/>
    </row>
    <row r="21" spans="1:14" ht="13" x14ac:dyDescent="0.25">
      <c r="A21" s="170"/>
      <c r="B21" s="171"/>
      <c r="C21" s="172"/>
      <c r="D21" s="173" t="s">
        <v>87</v>
      </c>
      <c r="E21" s="174"/>
      <c r="F21" s="174"/>
      <c r="G21" s="174"/>
      <c r="H21" s="174"/>
      <c r="I21" s="174"/>
      <c r="J21" s="174"/>
      <c r="K21" s="174"/>
      <c r="L21" s="174"/>
      <c r="M21" s="174"/>
      <c r="N21" s="175"/>
    </row>
    <row r="22" spans="1:14" ht="12.75" customHeight="1" x14ac:dyDescent="0.25">
      <c r="A22" s="176" t="s">
        <v>88</v>
      </c>
      <c r="B22" s="177"/>
      <c r="C22" s="178"/>
      <c r="D22" s="179" t="s">
        <v>89</v>
      </c>
      <c r="E22" s="180"/>
      <c r="F22" s="180"/>
      <c r="G22" s="180"/>
      <c r="H22" s="180"/>
      <c r="I22" s="180"/>
      <c r="J22" s="180"/>
      <c r="K22" s="180"/>
      <c r="L22" s="180"/>
      <c r="M22" s="180"/>
      <c r="N22" s="181"/>
    </row>
    <row r="23" spans="1:14" ht="12.75" customHeight="1" x14ac:dyDescent="0.25">
      <c r="A23" s="166" t="s">
        <v>90</v>
      </c>
      <c r="B23" s="277"/>
      <c r="C23" s="167"/>
      <c r="D23" s="168" t="s">
        <v>91</v>
      </c>
      <c r="E23" s="278"/>
      <c r="F23" s="278"/>
      <c r="G23" s="278"/>
      <c r="H23" s="278"/>
      <c r="I23" s="278"/>
      <c r="J23" s="278"/>
      <c r="K23" s="278"/>
      <c r="L23" s="278"/>
      <c r="M23" s="278"/>
      <c r="N23" s="169"/>
    </row>
    <row r="24" spans="1:14" ht="13" x14ac:dyDescent="0.25">
      <c r="A24" s="170"/>
      <c r="B24" s="171"/>
      <c r="C24" s="172"/>
      <c r="D24" s="173" t="s">
        <v>92</v>
      </c>
      <c r="E24" s="174"/>
      <c r="F24" s="174"/>
      <c r="G24" s="174"/>
      <c r="H24" s="174"/>
      <c r="I24" s="174"/>
      <c r="J24" s="174"/>
      <c r="K24" s="174"/>
      <c r="L24" s="174"/>
      <c r="M24" s="174"/>
      <c r="N24" s="175"/>
    </row>
    <row r="25" spans="1:14" ht="12.75" customHeight="1" x14ac:dyDescent="0.25">
      <c r="A25" s="166" t="s">
        <v>93</v>
      </c>
      <c r="B25" s="277"/>
      <c r="C25" s="167"/>
      <c r="D25" s="168" t="s">
        <v>94</v>
      </c>
      <c r="E25" s="278"/>
      <c r="F25" s="278"/>
      <c r="G25" s="278"/>
      <c r="H25" s="278"/>
      <c r="I25" s="278"/>
      <c r="J25" s="278"/>
      <c r="K25" s="278"/>
      <c r="L25" s="278"/>
      <c r="M25" s="278"/>
      <c r="N25" s="169"/>
    </row>
    <row r="26" spans="1:14" ht="13" x14ac:dyDescent="0.25">
      <c r="A26" s="10"/>
      <c r="B26" s="11"/>
      <c r="C26" s="182"/>
      <c r="D26" s="41" t="s">
        <v>95</v>
      </c>
      <c r="E26" s="42"/>
      <c r="F26" s="42"/>
      <c r="G26" s="42"/>
      <c r="H26" s="42"/>
      <c r="I26" s="42"/>
      <c r="J26" s="42"/>
      <c r="K26" s="42"/>
      <c r="L26" s="42"/>
      <c r="M26" s="42"/>
      <c r="N26" s="184"/>
    </row>
    <row r="27" spans="1:14" ht="13" x14ac:dyDescent="0.25">
      <c r="A27" s="10"/>
      <c r="B27" s="11"/>
      <c r="C27" s="182"/>
      <c r="D27" s="41" t="s">
        <v>96</v>
      </c>
      <c r="E27" s="42"/>
      <c r="F27" s="42"/>
      <c r="G27" s="42"/>
      <c r="H27" s="42"/>
      <c r="I27" s="42"/>
      <c r="J27" s="42"/>
      <c r="K27" s="42"/>
      <c r="L27" s="42"/>
      <c r="M27" s="42"/>
      <c r="N27" s="184"/>
    </row>
    <row r="28" spans="1:14" ht="13" x14ac:dyDescent="0.25">
      <c r="A28" s="10"/>
      <c r="B28" s="11"/>
      <c r="C28" s="182"/>
      <c r="D28" s="41" t="s">
        <v>97</v>
      </c>
      <c r="E28" s="42"/>
      <c r="F28" s="42"/>
      <c r="G28" s="42"/>
      <c r="H28" s="42"/>
      <c r="I28" s="42"/>
      <c r="J28" s="42"/>
      <c r="K28" s="42"/>
      <c r="L28" s="42"/>
      <c r="M28" s="42"/>
      <c r="N28" s="184"/>
    </row>
    <row r="29" spans="1:14" ht="13" x14ac:dyDescent="0.25">
      <c r="A29" s="170"/>
      <c r="B29" s="171"/>
      <c r="C29" s="172"/>
      <c r="D29" s="173" t="s">
        <v>98</v>
      </c>
      <c r="E29" s="174"/>
      <c r="F29" s="174"/>
      <c r="G29" s="174"/>
      <c r="H29" s="174"/>
      <c r="I29" s="174"/>
      <c r="J29" s="174"/>
      <c r="K29" s="174"/>
      <c r="L29" s="174"/>
      <c r="M29" s="174"/>
      <c r="N29" s="175"/>
    </row>
    <row r="30" spans="1:14" ht="12.75" customHeight="1" x14ac:dyDescent="0.25">
      <c r="A30" s="166" t="s">
        <v>99</v>
      </c>
      <c r="B30" s="277"/>
      <c r="C30" s="167"/>
      <c r="D30" s="168" t="s">
        <v>100</v>
      </c>
      <c r="E30" s="278"/>
      <c r="F30" s="278"/>
      <c r="G30" s="278"/>
      <c r="H30" s="278"/>
      <c r="I30" s="278"/>
      <c r="J30" s="278"/>
      <c r="K30" s="278"/>
      <c r="L30" s="278"/>
      <c r="M30" s="278"/>
      <c r="N30" s="169"/>
    </row>
    <row r="31" spans="1:14" ht="13" x14ac:dyDescent="0.25">
      <c r="A31" s="170"/>
      <c r="B31" s="171"/>
      <c r="C31" s="172"/>
      <c r="D31" s="173" t="s">
        <v>101</v>
      </c>
      <c r="E31" s="174"/>
      <c r="F31" s="174"/>
      <c r="G31" s="174"/>
      <c r="H31" s="174"/>
      <c r="I31" s="174"/>
      <c r="J31" s="174"/>
      <c r="K31" s="174"/>
      <c r="L31" s="174"/>
      <c r="M31" s="174"/>
      <c r="N31" s="175"/>
    </row>
    <row r="32" spans="1:14" ht="13" x14ac:dyDescent="0.25">
      <c r="A32" s="185" t="s">
        <v>102</v>
      </c>
      <c r="B32" s="186"/>
      <c r="C32" s="187"/>
      <c r="D32" s="310" t="s">
        <v>103</v>
      </c>
      <c r="E32" s="311"/>
      <c r="F32" s="311"/>
      <c r="G32" s="311"/>
      <c r="H32" s="311"/>
      <c r="I32" s="311"/>
      <c r="J32" s="311"/>
      <c r="K32" s="311"/>
      <c r="L32" s="311"/>
      <c r="M32" s="311"/>
      <c r="N32" s="312"/>
    </row>
    <row r="33" spans="1:14" ht="13" x14ac:dyDescent="0.25">
      <c r="A33" s="279"/>
      <c r="B33" s="11"/>
      <c r="C33" s="43"/>
      <c r="D33" s="313"/>
      <c r="E33" s="314"/>
      <c r="F33" s="314"/>
      <c r="G33" s="314"/>
      <c r="H33" s="314"/>
      <c r="I33" s="314"/>
      <c r="J33" s="314"/>
      <c r="K33" s="314"/>
      <c r="L33" s="314"/>
      <c r="M33" s="314"/>
      <c r="N33" s="315"/>
    </row>
    <row r="34" spans="1:14" ht="12.75" customHeight="1" x14ac:dyDescent="0.25">
      <c r="A34" s="44" t="s">
        <v>104</v>
      </c>
      <c r="B34" s="37"/>
      <c r="C34" s="188"/>
      <c r="D34" s="179" t="s">
        <v>105</v>
      </c>
      <c r="E34" s="180"/>
      <c r="F34" s="180"/>
      <c r="G34" s="180"/>
      <c r="H34" s="180"/>
      <c r="I34" s="180"/>
      <c r="J34" s="180"/>
      <c r="K34" s="180"/>
      <c r="L34" s="180"/>
      <c r="M34" s="180"/>
      <c r="N34" s="181"/>
    </row>
    <row r="35" spans="1:14" ht="12.75" customHeight="1" x14ac:dyDescent="0.25">
      <c r="A35" s="36" t="s">
        <v>106</v>
      </c>
      <c r="B35" s="37"/>
      <c r="C35" s="188"/>
      <c r="D35" s="179" t="s">
        <v>107</v>
      </c>
      <c r="E35" s="180"/>
      <c r="F35" s="180"/>
      <c r="G35" s="180"/>
      <c r="H35" s="180"/>
      <c r="I35" s="180"/>
      <c r="J35" s="180"/>
      <c r="K35" s="180"/>
      <c r="L35" s="180"/>
      <c r="M35" s="180"/>
      <c r="N35" s="181"/>
    </row>
    <row r="36" spans="1:14" ht="12.75" customHeight="1" x14ac:dyDescent="0.25">
      <c r="A36" s="316" t="s">
        <v>108</v>
      </c>
      <c r="B36" s="317"/>
      <c r="C36" s="318"/>
      <c r="D36" s="310" t="s">
        <v>4448</v>
      </c>
      <c r="E36" s="311"/>
      <c r="F36" s="311"/>
      <c r="G36" s="311"/>
      <c r="H36" s="311"/>
      <c r="I36" s="311"/>
      <c r="J36" s="311"/>
      <c r="K36" s="311"/>
      <c r="L36" s="311"/>
      <c r="M36" s="311"/>
      <c r="N36" s="312"/>
    </row>
    <row r="37" spans="1:14" ht="12.75" customHeight="1" x14ac:dyDescent="0.25">
      <c r="A37" s="319"/>
      <c r="B37" s="320"/>
      <c r="C37" s="321"/>
      <c r="D37" s="322"/>
      <c r="E37" s="323"/>
      <c r="F37" s="323"/>
      <c r="G37" s="323"/>
      <c r="H37" s="323"/>
      <c r="I37" s="323"/>
      <c r="J37" s="323"/>
      <c r="K37" s="323"/>
      <c r="L37" s="323"/>
      <c r="M37" s="323"/>
      <c r="N37" s="324"/>
    </row>
    <row r="38" spans="1:14" ht="12.75" customHeight="1" x14ac:dyDescent="0.25">
      <c r="A38" s="316" t="s">
        <v>109</v>
      </c>
      <c r="B38" s="317"/>
      <c r="C38" s="318"/>
      <c r="D38" s="310" t="s">
        <v>110</v>
      </c>
      <c r="E38" s="311"/>
      <c r="F38" s="311"/>
      <c r="G38" s="311"/>
      <c r="H38" s="311"/>
      <c r="I38" s="311"/>
      <c r="J38" s="311"/>
      <c r="K38" s="311"/>
      <c r="L38" s="311"/>
      <c r="M38" s="311"/>
      <c r="N38" s="312"/>
    </row>
    <row r="39" spans="1:14" ht="12.75" customHeight="1" x14ac:dyDescent="0.25">
      <c r="A39" s="319"/>
      <c r="B39" s="320"/>
      <c r="C39" s="321"/>
      <c r="D39" s="322"/>
      <c r="E39" s="323"/>
      <c r="F39" s="323"/>
      <c r="G39" s="323"/>
      <c r="H39" s="323"/>
      <c r="I39" s="323"/>
      <c r="J39" s="323"/>
      <c r="K39" s="323"/>
      <c r="L39" s="323"/>
      <c r="M39" s="323"/>
      <c r="N39" s="324"/>
    </row>
    <row r="40" spans="1:14" ht="12.75" customHeight="1" x14ac:dyDescent="0.25">
      <c r="A40" s="185" t="s">
        <v>111</v>
      </c>
      <c r="B40" s="186"/>
      <c r="C40" s="187"/>
      <c r="D40" s="298" t="s">
        <v>112</v>
      </c>
      <c r="E40" s="299"/>
      <c r="F40" s="299"/>
      <c r="G40" s="299"/>
      <c r="H40" s="299"/>
      <c r="I40" s="299"/>
      <c r="J40" s="299"/>
      <c r="K40" s="299"/>
      <c r="L40" s="299"/>
      <c r="M40" s="299"/>
      <c r="N40" s="300"/>
    </row>
    <row r="41" spans="1:14" ht="12.75" customHeight="1" x14ac:dyDescent="0.25">
      <c r="A41" s="54"/>
      <c r="B41" s="55"/>
      <c r="C41" s="56"/>
      <c r="D41" s="301"/>
      <c r="E41" s="302"/>
      <c r="F41" s="302"/>
      <c r="G41" s="302"/>
      <c r="H41" s="302"/>
      <c r="I41" s="302"/>
      <c r="J41" s="302"/>
      <c r="K41" s="302"/>
      <c r="L41" s="302"/>
      <c r="M41" s="302"/>
      <c r="N41" s="303"/>
    </row>
    <row r="43" spans="1:14" ht="12.75" customHeight="1" x14ac:dyDescent="0.25">
      <c r="A43" s="160" t="s">
        <v>113</v>
      </c>
      <c r="B43" s="161"/>
      <c r="C43" s="161"/>
      <c r="D43" s="161"/>
      <c r="E43" s="161"/>
      <c r="F43" s="161"/>
      <c r="G43" s="161"/>
      <c r="H43" s="161"/>
      <c r="I43" s="161"/>
      <c r="J43" s="161"/>
      <c r="K43" s="161"/>
      <c r="L43" s="161"/>
      <c r="M43" s="161"/>
      <c r="N43" s="162"/>
    </row>
    <row r="44" spans="1:14" ht="12.75" customHeight="1" x14ac:dyDescent="0.25">
      <c r="A44" s="189" t="s">
        <v>114</v>
      </c>
      <c r="B44" s="280"/>
      <c r="C44" s="280"/>
      <c r="D44" s="280"/>
      <c r="E44" s="280"/>
      <c r="F44" s="280"/>
      <c r="G44" s="280"/>
      <c r="H44" s="280"/>
      <c r="I44" s="280"/>
      <c r="J44" s="280"/>
      <c r="K44" s="280"/>
      <c r="L44" s="280"/>
      <c r="M44" s="280"/>
      <c r="N44" s="190"/>
    </row>
    <row r="45" spans="1:14" ht="12.75" customHeight="1" x14ac:dyDescent="0.25">
      <c r="A45" s="12" t="s">
        <v>115</v>
      </c>
      <c r="B45" s="3" t="s">
        <v>116</v>
      </c>
      <c r="C45" s="3"/>
      <c r="D45" s="3"/>
      <c r="E45" s="3"/>
      <c r="F45" s="3"/>
      <c r="G45" s="3"/>
      <c r="H45" s="3"/>
      <c r="I45" s="3"/>
      <c r="J45" s="3"/>
      <c r="K45" s="3"/>
      <c r="L45" s="3"/>
      <c r="M45" s="3"/>
      <c r="N45" s="121"/>
    </row>
    <row r="46" spans="1:14" ht="12.75" customHeight="1" x14ac:dyDescent="0.25">
      <c r="A46" s="12" t="s">
        <v>117</v>
      </c>
      <c r="B46" s="3" t="s">
        <v>118</v>
      </c>
      <c r="C46" s="3"/>
      <c r="D46" s="3"/>
      <c r="E46" s="3"/>
      <c r="F46" s="3"/>
      <c r="G46" s="3"/>
      <c r="H46" s="3"/>
      <c r="I46" s="3"/>
      <c r="J46" s="3"/>
      <c r="K46" s="3"/>
      <c r="L46" s="3"/>
      <c r="M46" s="3"/>
      <c r="N46" s="121"/>
    </row>
    <row r="47" spans="1:14" ht="12.75" customHeight="1" x14ac:dyDescent="0.25">
      <c r="A47" s="12" t="s">
        <v>119</v>
      </c>
      <c r="B47" s="3" t="s">
        <v>120</v>
      </c>
      <c r="C47" s="3"/>
      <c r="D47" s="3"/>
      <c r="E47" s="3"/>
      <c r="F47" s="3"/>
      <c r="G47" s="3"/>
      <c r="H47" s="3"/>
      <c r="I47" s="3"/>
      <c r="J47" s="3"/>
      <c r="K47" s="3"/>
      <c r="L47" s="3"/>
      <c r="M47" s="3"/>
      <c r="N47" s="121"/>
    </row>
    <row r="48" spans="1:14" ht="12.75" customHeight="1" x14ac:dyDescent="0.25">
      <c r="A48" s="12" t="s">
        <v>121</v>
      </c>
      <c r="B48" s="3" t="s">
        <v>122</v>
      </c>
      <c r="C48" s="3"/>
      <c r="D48" s="3"/>
      <c r="E48" s="3"/>
      <c r="F48" s="3"/>
      <c r="G48" s="3"/>
      <c r="H48" s="3"/>
      <c r="I48" s="3"/>
      <c r="J48" s="3"/>
      <c r="K48" s="3"/>
      <c r="L48" s="3"/>
      <c r="M48" s="3"/>
      <c r="N48" s="121"/>
    </row>
    <row r="49" spans="1:14" ht="12.75" customHeight="1" x14ac:dyDescent="0.25">
      <c r="A49" s="12" t="s">
        <v>123</v>
      </c>
      <c r="B49" s="3" t="s">
        <v>124</v>
      </c>
      <c r="C49" s="3"/>
      <c r="D49" s="3"/>
      <c r="E49" s="3"/>
      <c r="F49" s="3"/>
      <c r="G49" s="3"/>
      <c r="H49" s="3"/>
      <c r="I49" s="3"/>
      <c r="J49" s="3"/>
      <c r="K49" s="3"/>
      <c r="L49" s="3"/>
      <c r="M49" s="3"/>
      <c r="N49" s="121"/>
    </row>
    <row r="50" spans="1:14" ht="12.75" customHeight="1" x14ac:dyDescent="0.25">
      <c r="A50" s="12" t="s">
        <v>125</v>
      </c>
      <c r="B50" s="3" t="s">
        <v>126</v>
      </c>
      <c r="C50" s="3"/>
      <c r="D50" s="3"/>
      <c r="E50" s="3"/>
      <c r="F50" s="3"/>
      <c r="G50" s="3"/>
      <c r="H50" s="3"/>
      <c r="I50" s="3"/>
      <c r="J50" s="3"/>
      <c r="K50" s="3"/>
      <c r="L50" s="3"/>
      <c r="M50" s="3"/>
      <c r="N50" s="121"/>
    </row>
    <row r="51" spans="1:14" ht="12.75" customHeight="1" x14ac:dyDescent="0.25">
      <c r="A51" s="12" t="s">
        <v>127</v>
      </c>
      <c r="B51" s="3" t="s">
        <v>128</v>
      </c>
      <c r="C51" s="3"/>
      <c r="D51" s="3"/>
      <c r="E51" s="3"/>
      <c r="F51" s="3"/>
      <c r="G51" s="3"/>
      <c r="H51" s="3"/>
      <c r="I51" s="3"/>
      <c r="J51" s="3"/>
      <c r="K51" s="3"/>
      <c r="L51" s="3"/>
      <c r="M51" s="3"/>
      <c r="N51" s="121"/>
    </row>
    <row r="52" spans="1:14" ht="12.75" customHeight="1" x14ac:dyDescent="0.25">
      <c r="A52" s="12" t="s">
        <v>129</v>
      </c>
      <c r="B52" s="3" t="s">
        <v>130</v>
      </c>
      <c r="C52" s="3"/>
      <c r="D52" s="3"/>
      <c r="E52" s="3"/>
      <c r="F52" s="3"/>
      <c r="G52" s="3"/>
      <c r="H52" s="3"/>
      <c r="I52" s="3"/>
      <c r="J52" s="3"/>
      <c r="K52" s="3"/>
      <c r="L52" s="3"/>
      <c r="M52" s="3"/>
      <c r="N52" s="121"/>
    </row>
    <row r="53" spans="1:14" ht="12.75" customHeight="1" x14ac:dyDescent="0.25">
      <c r="A53" s="13"/>
      <c r="B53" s="3"/>
      <c r="C53" s="3"/>
      <c r="D53" s="3"/>
      <c r="E53" s="3"/>
      <c r="F53" s="3"/>
      <c r="G53" s="3"/>
      <c r="H53" s="3"/>
      <c r="I53" s="3"/>
      <c r="J53" s="3"/>
      <c r="K53" s="3"/>
      <c r="L53" s="3"/>
      <c r="M53" s="3"/>
      <c r="N53" s="121"/>
    </row>
    <row r="54" spans="1:14" ht="12.75" customHeight="1" x14ac:dyDescent="0.25">
      <c r="A54" s="2" t="s">
        <v>131</v>
      </c>
      <c r="B54" s="14"/>
      <c r="C54" s="14"/>
      <c r="D54" s="14"/>
      <c r="E54" s="14"/>
      <c r="F54" s="14"/>
      <c r="G54" s="14"/>
      <c r="H54" s="14"/>
      <c r="I54" s="14"/>
      <c r="J54" s="14"/>
      <c r="K54" s="14"/>
      <c r="L54" s="14"/>
      <c r="M54" s="14"/>
      <c r="N54" s="191"/>
    </row>
    <row r="55" spans="1:14" ht="12.75" customHeight="1" x14ac:dyDescent="0.25">
      <c r="A55" s="13"/>
      <c r="B55" s="3"/>
      <c r="C55" s="3"/>
      <c r="D55" s="3"/>
      <c r="E55" s="3"/>
      <c r="F55" s="3"/>
      <c r="G55" s="3"/>
      <c r="H55" s="3"/>
      <c r="I55" s="3"/>
      <c r="J55" s="3"/>
      <c r="K55" s="3"/>
      <c r="L55" s="3"/>
      <c r="M55" s="3"/>
      <c r="N55" s="121"/>
    </row>
    <row r="56" spans="1:14" ht="12.75" customHeight="1" x14ac:dyDescent="0.25">
      <c r="A56" s="15" t="s">
        <v>132</v>
      </c>
      <c r="B56" s="16"/>
      <c r="C56" s="16"/>
      <c r="D56" s="16"/>
      <c r="E56" s="16"/>
      <c r="F56" s="16"/>
      <c r="G56" s="16"/>
      <c r="H56" s="16"/>
      <c r="I56" s="16"/>
      <c r="J56" s="16"/>
      <c r="K56" s="16"/>
      <c r="L56" s="16"/>
      <c r="M56" s="16"/>
      <c r="N56" s="192"/>
    </row>
    <row r="57" spans="1:14" ht="12.75" customHeight="1" x14ac:dyDescent="0.25">
      <c r="A57" s="12" t="s">
        <v>115</v>
      </c>
      <c r="B57" s="3" t="s">
        <v>133</v>
      </c>
      <c r="C57" s="3"/>
      <c r="D57" s="3"/>
      <c r="E57" s="3"/>
      <c r="F57" s="3"/>
      <c r="G57" s="3"/>
      <c r="H57" s="3"/>
      <c r="I57" s="3"/>
      <c r="J57" s="3"/>
      <c r="K57" s="3"/>
      <c r="L57" s="3"/>
      <c r="M57" s="3"/>
      <c r="N57" s="121"/>
    </row>
    <row r="58" spans="1:14" ht="12.75" customHeight="1" x14ac:dyDescent="0.25">
      <c r="A58" s="12" t="s">
        <v>117</v>
      </c>
      <c r="B58" s="3" t="s">
        <v>134</v>
      </c>
      <c r="C58" s="3"/>
      <c r="D58" s="3"/>
      <c r="E58" s="3"/>
      <c r="F58" s="3"/>
      <c r="G58" s="3"/>
      <c r="H58" s="3"/>
      <c r="I58" s="3"/>
      <c r="J58" s="3"/>
      <c r="K58" s="3"/>
      <c r="L58" s="3"/>
      <c r="M58" s="3"/>
      <c r="N58" s="121"/>
    </row>
    <row r="59" spans="1:14" ht="12.75" customHeight="1" x14ac:dyDescent="0.25">
      <c r="A59" s="12" t="s">
        <v>119</v>
      </c>
      <c r="B59" s="3" t="s">
        <v>135</v>
      </c>
      <c r="C59" s="3"/>
      <c r="D59" s="3"/>
      <c r="E59" s="3"/>
      <c r="F59" s="3"/>
      <c r="G59" s="3"/>
      <c r="H59" s="3"/>
      <c r="I59" s="3"/>
      <c r="J59" s="3"/>
      <c r="K59" s="3"/>
      <c r="L59" s="3"/>
      <c r="M59" s="3"/>
      <c r="N59" s="121"/>
    </row>
    <row r="60" spans="1:14" ht="12.75" customHeight="1" x14ac:dyDescent="0.25">
      <c r="A60" s="193"/>
      <c r="B60" s="123"/>
      <c r="C60" s="123"/>
      <c r="D60" s="123"/>
      <c r="E60" s="123"/>
      <c r="F60" s="123"/>
      <c r="G60" s="123"/>
      <c r="H60" s="123"/>
      <c r="I60" s="123"/>
      <c r="J60" s="123"/>
      <c r="K60" s="123"/>
      <c r="L60" s="123"/>
      <c r="M60" s="123"/>
      <c r="N60" s="124"/>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297"/>
  <sheetViews>
    <sheetView showRuler="0" zoomScale="90" zoomScaleNormal="90" workbookViewId="0">
      <pane ySplit="2" topLeftCell="A3" activePane="bottomLeft" state="frozen"/>
      <selection activeCell="K2" sqref="K2:K256"/>
      <selection pane="bottomLeft" activeCell="E4" sqref="E4"/>
    </sheetView>
  </sheetViews>
  <sheetFormatPr defaultColWidth="10.7265625" defaultRowHeight="13.5" customHeight="1" x14ac:dyDescent="0.25"/>
  <cols>
    <col min="1" max="1" width="13.7265625" style="22" customWidth="1"/>
    <col min="2" max="2" width="10.7265625" style="23" bestFit="1" customWidth="1"/>
    <col min="3" max="3" width="17.7265625" style="23" customWidth="1"/>
    <col min="4" max="4" width="14.7265625" style="22" customWidth="1"/>
    <col min="5" max="5" width="25.453125" style="22" customWidth="1"/>
    <col min="6" max="6" width="40" style="22" customWidth="1"/>
    <col min="7" max="7" width="61.26953125" style="22" customWidth="1"/>
    <col min="8" max="8" width="26.453125" style="22" customWidth="1"/>
    <col min="9" max="9" width="23.26953125" style="22" customWidth="1"/>
    <col min="10" max="10" width="13.7265625" style="22" customWidth="1"/>
    <col min="11" max="11" width="25.26953125" style="22" hidden="1" customWidth="1"/>
    <col min="12" max="12" width="16.453125" style="22" customWidth="1"/>
    <col min="13" max="13" width="14.7265625" style="24" customWidth="1"/>
    <col min="14" max="14" width="12.453125" style="24" customWidth="1"/>
    <col min="15" max="15" width="56.453125" style="24" customWidth="1"/>
    <col min="16" max="16" width="3.26953125" style="22" customWidth="1"/>
    <col min="17" max="17" width="17.453125" style="22" customWidth="1"/>
    <col min="18" max="18" width="20.7265625" style="22" customWidth="1"/>
    <col min="19" max="19" width="49.7265625" style="22" customWidth="1"/>
    <col min="20" max="20" width="49.7265625" style="82" customWidth="1"/>
    <col min="21" max="21" width="45.26953125" style="22" customWidth="1"/>
    <col min="22" max="22" width="14.7265625" style="22" customWidth="1"/>
    <col min="23" max="23" width="46.81640625" hidden="1" customWidth="1"/>
    <col min="24" max="24" width="26.54296875" hidden="1" customWidth="1"/>
    <col min="26" max="26" width="9.26953125" customWidth="1"/>
    <col min="27" max="27" width="18.7265625" style="34" hidden="1" customWidth="1"/>
    <col min="28" max="31" width="9.26953125" customWidth="1"/>
  </cols>
  <sheetData>
    <row r="1" spans="1:27" ht="13" x14ac:dyDescent="0.3">
      <c r="A1" s="115" t="s">
        <v>56</v>
      </c>
      <c r="B1" s="116"/>
      <c r="C1" s="116"/>
      <c r="D1" s="116"/>
      <c r="E1" s="116"/>
      <c r="F1" s="116"/>
      <c r="G1" s="116"/>
      <c r="H1" s="116"/>
      <c r="I1" s="116"/>
      <c r="J1" s="116"/>
      <c r="K1" s="57"/>
      <c r="L1" s="194"/>
      <c r="M1" s="194"/>
      <c r="N1" s="194"/>
      <c r="O1" s="194"/>
      <c r="P1" s="281"/>
      <c r="Q1" s="194"/>
      <c r="R1" s="194"/>
      <c r="S1" s="194"/>
      <c r="T1" s="195"/>
      <c r="U1" s="194"/>
      <c r="V1" s="196"/>
      <c r="W1" s="194"/>
      <c r="X1" s="194"/>
      <c r="AA1" s="194"/>
    </row>
    <row r="2" spans="1:27" ht="30.75" customHeight="1" x14ac:dyDescent="0.25">
      <c r="A2" s="197" t="s">
        <v>136</v>
      </c>
      <c r="B2" s="197" t="s">
        <v>137</v>
      </c>
      <c r="C2" s="197" t="s">
        <v>138</v>
      </c>
      <c r="D2" s="197" t="s">
        <v>139</v>
      </c>
      <c r="E2" s="197" t="s">
        <v>140</v>
      </c>
      <c r="F2" s="197" t="s">
        <v>141</v>
      </c>
      <c r="G2" s="197" t="s">
        <v>142</v>
      </c>
      <c r="H2" s="197" t="s">
        <v>143</v>
      </c>
      <c r="I2" s="197" t="s">
        <v>144</v>
      </c>
      <c r="J2" s="197" t="s">
        <v>145</v>
      </c>
      <c r="K2" s="198" t="s">
        <v>146</v>
      </c>
      <c r="L2" s="197" t="s">
        <v>147</v>
      </c>
      <c r="M2" s="197" t="s">
        <v>148</v>
      </c>
      <c r="N2" s="199" t="s">
        <v>149</v>
      </c>
      <c r="O2" s="199" t="s">
        <v>150</v>
      </c>
      <c r="P2" s="62"/>
      <c r="Q2" s="200" t="s">
        <v>151</v>
      </c>
      <c r="R2" s="200" t="s">
        <v>152</v>
      </c>
      <c r="S2" s="200" t="s">
        <v>153</v>
      </c>
      <c r="T2" s="200" t="s">
        <v>154</v>
      </c>
      <c r="U2" s="200" t="s">
        <v>155</v>
      </c>
      <c r="V2" s="200" t="s">
        <v>156</v>
      </c>
      <c r="W2" s="84" t="s">
        <v>157</v>
      </c>
      <c r="X2" s="85" t="s">
        <v>158</v>
      </c>
      <c r="AA2" s="199" t="s">
        <v>159</v>
      </c>
    </row>
    <row r="3" spans="1:27" ht="187.5" x14ac:dyDescent="0.25">
      <c r="A3" s="201" t="s">
        <v>160</v>
      </c>
      <c r="B3" s="79" t="s">
        <v>161</v>
      </c>
      <c r="C3" s="79" t="s">
        <v>162</v>
      </c>
      <c r="D3" s="90" t="s">
        <v>163</v>
      </c>
      <c r="E3" s="79" t="s">
        <v>164</v>
      </c>
      <c r="F3" s="79" t="s">
        <v>165</v>
      </c>
      <c r="G3" s="90" t="s">
        <v>166</v>
      </c>
      <c r="H3" s="90" t="s">
        <v>166</v>
      </c>
      <c r="I3" s="76"/>
      <c r="J3" s="297"/>
      <c r="K3" s="76" t="s">
        <v>167</v>
      </c>
      <c r="L3" s="202" t="s">
        <v>168</v>
      </c>
      <c r="M3" s="203" t="s">
        <v>169</v>
      </c>
      <c r="N3" s="203" t="s">
        <v>170</v>
      </c>
      <c r="O3" s="91" t="s">
        <v>171</v>
      </c>
      <c r="P3" s="62"/>
      <c r="Q3" s="92"/>
      <c r="R3" s="92"/>
      <c r="S3" s="79"/>
      <c r="T3" s="83" t="s">
        <v>172</v>
      </c>
      <c r="U3" s="92"/>
      <c r="V3" s="83"/>
      <c r="W3" s="83" t="s">
        <v>173</v>
      </c>
      <c r="X3" s="83" t="s">
        <v>174</v>
      </c>
      <c r="AA3" s="204" t="e">
        <f>IF(OR(J3="Fail",ISBLANK(J3)),INDEX('Issue Code Table'!C:C,MATCH(N:N,'Issue Code Table'!A:A,0)),IF(M3="Critical",6,IF(M3="Significant",5,IF(M3="Moderate",3,2))))</f>
        <v>#N/A</v>
      </c>
    </row>
    <row r="4" spans="1:27" ht="62.5" x14ac:dyDescent="0.25">
      <c r="A4" s="201" t="s">
        <v>175</v>
      </c>
      <c r="B4" s="79" t="s">
        <v>176</v>
      </c>
      <c r="C4" s="79" t="s">
        <v>177</v>
      </c>
      <c r="D4" s="90" t="s">
        <v>163</v>
      </c>
      <c r="E4" s="79" t="s">
        <v>178</v>
      </c>
      <c r="F4" s="79" t="s">
        <v>179</v>
      </c>
      <c r="G4" s="90" t="s">
        <v>180</v>
      </c>
      <c r="H4" s="90" t="s">
        <v>180</v>
      </c>
      <c r="I4" s="76"/>
      <c r="J4" s="297"/>
      <c r="K4" s="76" t="s">
        <v>181</v>
      </c>
      <c r="L4" s="205"/>
      <c r="M4" s="203" t="s">
        <v>182</v>
      </c>
      <c r="N4" s="206" t="s">
        <v>183</v>
      </c>
      <c r="O4" s="207" t="s">
        <v>184</v>
      </c>
      <c r="P4" s="62"/>
      <c r="Q4" s="92"/>
      <c r="R4" s="92"/>
      <c r="S4" s="79"/>
      <c r="T4" s="79" t="s">
        <v>185</v>
      </c>
      <c r="U4" s="92"/>
      <c r="V4" s="79"/>
      <c r="W4" s="79" t="s">
        <v>186</v>
      </c>
      <c r="X4" s="83" t="s">
        <v>187</v>
      </c>
      <c r="AA4" s="204" t="e">
        <f>IF(OR(J4="Fail",ISBLANK(J4)),INDEX('Issue Code Table'!C:C,MATCH(N:N,'Issue Code Table'!A:A,0)),IF(M4="Critical",6,IF(M4="Significant",5,IF(M4="Moderate",3,2))))</f>
        <v>#N/A</v>
      </c>
    </row>
    <row r="5" spans="1:27" s="260" customFormat="1" ht="62.25" customHeight="1" x14ac:dyDescent="0.25">
      <c r="A5" s="201" t="s">
        <v>188</v>
      </c>
      <c r="B5" s="203" t="s">
        <v>189</v>
      </c>
      <c r="C5" s="203" t="s">
        <v>190</v>
      </c>
      <c r="D5" s="282" t="s">
        <v>163</v>
      </c>
      <c r="E5" s="226" t="s">
        <v>191</v>
      </c>
      <c r="F5" s="203" t="s">
        <v>192</v>
      </c>
      <c r="G5" s="203" t="s">
        <v>193</v>
      </c>
      <c r="H5" s="203" t="s">
        <v>194</v>
      </c>
      <c r="I5" s="221"/>
      <c r="J5" s="297"/>
      <c r="K5" s="282" t="s">
        <v>195</v>
      </c>
      <c r="L5" s="203" t="s">
        <v>196</v>
      </c>
      <c r="M5" s="217" t="s">
        <v>182</v>
      </c>
      <c r="N5" s="259" t="s">
        <v>197</v>
      </c>
      <c r="O5" s="79" t="s">
        <v>198</v>
      </c>
      <c r="P5" s="200"/>
      <c r="Q5" s="221"/>
      <c r="R5" s="221"/>
      <c r="S5" s="282"/>
      <c r="T5" s="90" t="s">
        <v>199</v>
      </c>
      <c r="U5" s="210"/>
      <c r="V5" s="210"/>
      <c r="W5" s="90" t="s">
        <v>200</v>
      </c>
      <c r="X5" s="90" t="s">
        <v>201</v>
      </c>
      <c r="AA5" s="204" t="e">
        <f>IF(OR(J5="Fail",ISBLANK(J5)),INDEX('Issue Code Table'!C:C,MATCH(N:N,'Issue Code Table'!A:A,0)),IF(M5="Critical",6,IF(M5="Significant",5,IF(M5="Moderate",3,2))))</f>
        <v>#N/A</v>
      </c>
    </row>
    <row r="6" spans="1:27" s="260" customFormat="1" ht="62.25" customHeight="1" x14ac:dyDescent="0.25">
      <c r="A6" s="201" t="s">
        <v>202</v>
      </c>
      <c r="B6" s="203" t="s">
        <v>203</v>
      </c>
      <c r="C6" s="203" t="s">
        <v>204</v>
      </c>
      <c r="D6" s="282" t="s">
        <v>163</v>
      </c>
      <c r="E6" s="226" t="s">
        <v>205</v>
      </c>
      <c r="F6" s="203" t="s">
        <v>206</v>
      </c>
      <c r="G6" s="203" t="s">
        <v>207</v>
      </c>
      <c r="H6" s="203" t="s">
        <v>208</v>
      </c>
      <c r="I6" s="221"/>
      <c r="J6" s="297"/>
      <c r="K6" s="282" t="s">
        <v>209</v>
      </c>
      <c r="L6" s="203"/>
      <c r="M6" s="217" t="s">
        <v>182</v>
      </c>
      <c r="N6" s="79" t="s">
        <v>210</v>
      </c>
      <c r="O6" s="79" t="s">
        <v>211</v>
      </c>
      <c r="P6" s="200"/>
      <c r="Q6" s="221"/>
      <c r="R6" s="221"/>
      <c r="S6" s="282"/>
      <c r="T6" s="90" t="s">
        <v>212</v>
      </c>
      <c r="U6" s="210"/>
      <c r="V6" s="210"/>
      <c r="W6" s="90" t="s">
        <v>212</v>
      </c>
      <c r="X6" s="90" t="s">
        <v>213</v>
      </c>
      <c r="AA6" s="204">
        <f>IF(OR(J6="Fail",ISBLANK(J6)),INDEX('Issue Code Table'!C:C,MATCH(N:N,'Issue Code Table'!A:A,0)),IF(M6="Critical",6,IF(M6="Significant",5,IF(M6="Moderate",3,2))))</f>
        <v>6</v>
      </c>
    </row>
    <row r="7" spans="1:27" ht="121.5" customHeight="1" x14ac:dyDescent="0.25">
      <c r="A7" s="201" t="s">
        <v>214</v>
      </c>
      <c r="B7" s="208" t="s">
        <v>215</v>
      </c>
      <c r="C7" s="208" t="s">
        <v>216</v>
      </c>
      <c r="D7" s="208" t="s">
        <v>217</v>
      </c>
      <c r="E7" s="76" t="s">
        <v>218</v>
      </c>
      <c r="F7" s="208" t="s">
        <v>219</v>
      </c>
      <c r="G7" s="208" t="s">
        <v>220</v>
      </c>
      <c r="H7" s="208" t="s">
        <v>221</v>
      </c>
      <c r="I7" s="209"/>
      <c r="J7" s="297"/>
      <c r="K7" s="210" t="s">
        <v>222</v>
      </c>
      <c r="L7" s="205"/>
      <c r="M7" s="211" t="s">
        <v>223</v>
      </c>
      <c r="N7" s="211" t="s">
        <v>224</v>
      </c>
      <c r="O7" s="211" t="s">
        <v>225</v>
      </c>
      <c r="P7" s="62"/>
      <c r="Q7" s="212" t="s">
        <v>226</v>
      </c>
      <c r="R7" s="213" t="s">
        <v>227</v>
      </c>
      <c r="S7" s="79" t="s">
        <v>228</v>
      </c>
      <c r="T7" s="79" t="s">
        <v>229</v>
      </c>
      <c r="U7" s="79" t="s">
        <v>230</v>
      </c>
      <c r="V7" s="80" t="s">
        <v>231</v>
      </c>
      <c r="W7" s="79" t="s">
        <v>232</v>
      </c>
      <c r="X7" s="83"/>
      <c r="AA7" s="204">
        <f>IF(OR(J7="Fail",ISBLANK(J7)),INDEX('Issue Code Table'!C:C,MATCH(N:N,'Issue Code Table'!A:A,0)),IF(M7="Critical",6,IF(M7="Significant",5,IF(M7="Moderate",3,2))))</f>
        <v>3</v>
      </c>
    </row>
    <row r="8" spans="1:27" ht="154.5" customHeight="1" x14ac:dyDescent="0.25">
      <c r="A8" s="201" t="s">
        <v>233</v>
      </c>
      <c r="B8" s="208" t="s">
        <v>215</v>
      </c>
      <c r="C8" s="208" t="s">
        <v>216</v>
      </c>
      <c r="D8" s="208" t="s">
        <v>163</v>
      </c>
      <c r="E8" s="79" t="s">
        <v>234</v>
      </c>
      <c r="F8" s="79" t="s">
        <v>235</v>
      </c>
      <c r="G8" s="79" t="s">
        <v>220</v>
      </c>
      <c r="H8" s="79" t="s">
        <v>236</v>
      </c>
      <c r="I8" s="90"/>
      <c r="J8" s="297"/>
      <c r="K8" s="76" t="s">
        <v>237</v>
      </c>
      <c r="L8" s="214" t="s">
        <v>238</v>
      </c>
      <c r="M8" s="211" t="s">
        <v>182</v>
      </c>
      <c r="N8" s="211" t="s">
        <v>239</v>
      </c>
      <c r="O8" s="211" t="s">
        <v>240</v>
      </c>
      <c r="P8" s="62"/>
      <c r="Q8" s="212" t="s">
        <v>226</v>
      </c>
      <c r="R8" s="213" t="s">
        <v>241</v>
      </c>
      <c r="S8" s="79" t="s">
        <v>242</v>
      </c>
      <c r="T8" s="230" t="s">
        <v>243</v>
      </c>
      <c r="U8" s="79" t="s">
        <v>244</v>
      </c>
      <c r="V8" s="79" t="s">
        <v>245</v>
      </c>
      <c r="W8" s="230" t="s">
        <v>246</v>
      </c>
      <c r="X8" s="83" t="s">
        <v>247</v>
      </c>
      <c r="AA8" s="204">
        <f>IF(OR(J8="Fail",ISBLANK(J8)),INDEX('Issue Code Table'!C:C,MATCH(N:N,'Issue Code Table'!A:A,0)),IF(M8="Critical",6,IF(M8="Significant",5,IF(M8="Moderate",3,2))))</f>
        <v>5</v>
      </c>
    </row>
    <row r="9" spans="1:27" ht="225" x14ac:dyDescent="0.25">
      <c r="A9" s="201" t="s">
        <v>248</v>
      </c>
      <c r="B9" s="208" t="s">
        <v>215</v>
      </c>
      <c r="C9" s="208" t="s">
        <v>216</v>
      </c>
      <c r="D9" s="208" t="s">
        <v>217</v>
      </c>
      <c r="E9" s="76" t="s">
        <v>249</v>
      </c>
      <c r="F9" s="208" t="s">
        <v>250</v>
      </c>
      <c r="G9" s="208" t="s">
        <v>220</v>
      </c>
      <c r="H9" s="208" t="s">
        <v>251</v>
      </c>
      <c r="I9" s="209"/>
      <c r="J9" s="297"/>
      <c r="K9" s="210" t="s">
        <v>252</v>
      </c>
      <c r="L9" s="205"/>
      <c r="M9" s="211" t="s">
        <v>223</v>
      </c>
      <c r="N9" s="211" t="s">
        <v>253</v>
      </c>
      <c r="O9" s="211" t="s">
        <v>254</v>
      </c>
      <c r="P9" s="62"/>
      <c r="Q9" s="212" t="s">
        <v>226</v>
      </c>
      <c r="R9" s="213" t="s">
        <v>255</v>
      </c>
      <c r="S9" s="79" t="s">
        <v>256</v>
      </c>
      <c r="T9" s="79" t="s">
        <v>257</v>
      </c>
      <c r="U9" s="79" t="s">
        <v>258</v>
      </c>
      <c r="V9" s="79" t="s">
        <v>259</v>
      </c>
      <c r="W9" s="79" t="s">
        <v>260</v>
      </c>
      <c r="X9" s="83"/>
      <c r="AA9" s="204">
        <f>IF(OR(J9="Fail",ISBLANK(J9)),INDEX('Issue Code Table'!C:C,MATCH(N:N,'Issue Code Table'!A:A,0)),IF(M9="Critical",6,IF(M9="Significant",5,IF(M9="Moderate",3,2))))</f>
        <v>5</v>
      </c>
    </row>
    <row r="10" spans="1:27" ht="237.5" x14ac:dyDescent="0.25">
      <c r="A10" s="201" t="s">
        <v>261</v>
      </c>
      <c r="B10" s="208" t="s">
        <v>215</v>
      </c>
      <c r="C10" s="208" t="s">
        <v>216</v>
      </c>
      <c r="D10" s="208" t="s">
        <v>217</v>
      </c>
      <c r="E10" s="79" t="s">
        <v>262</v>
      </c>
      <c r="F10" s="79" t="s">
        <v>263</v>
      </c>
      <c r="G10" s="79" t="s">
        <v>220</v>
      </c>
      <c r="H10" s="79" t="s">
        <v>264</v>
      </c>
      <c r="I10" s="90"/>
      <c r="J10" s="297"/>
      <c r="K10" s="76" t="s">
        <v>265</v>
      </c>
      <c r="L10" s="258" t="s">
        <v>266</v>
      </c>
      <c r="M10" s="211" t="s">
        <v>182</v>
      </c>
      <c r="N10" s="211" t="s">
        <v>267</v>
      </c>
      <c r="O10" s="211" t="s">
        <v>268</v>
      </c>
      <c r="P10" s="62"/>
      <c r="Q10" s="212" t="s">
        <v>226</v>
      </c>
      <c r="R10" s="213" t="s">
        <v>269</v>
      </c>
      <c r="S10" s="79" t="s">
        <v>270</v>
      </c>
      <c r="T10" s="230" t="s">
        <v>271</v>
      </c>
      <c r="U10" s="79" t="s">
        <v>272</v>
      </c>
      <c r="V10" s="80" t="s">
        <v>273</v>
      </c>
      <c r="W10" s="230" t="s">
        <v>274</v>
      </c>
      <c r="X10" s="83" t="s">
        <v>247</v>
      </c>
      <c r="AA10" s="204">
        <f>IF(OR(J10="Fail",ISBLANK(J10)),INDEX('Issue Code Table'!C:C,MATCH(N:N,'Issue Code Table'!A:A,0)),IF(M10="Critical",6,IF(M10="Significant",5,IF(M10="Moderate",3,2))))</f>
        <v>6</v>
      </c>
    </row>
    <row r="11" spans="1:27" ht="409.5" x14ac:dyDescent="0.25">
      <c r="A11" s="201" t="s">
        <v>275</v>
      </c>
      <c r="B11" s="208" t="s">
        <v>215</v>
      </c>
      <c r="C11" s="208" t="s">
        <v>216</v>
      </c>
      <c r="D11" s="208" t="s">
        <v>217</v>
      </c>
      <c r="E11" s="76" t="s">
        <v>276</v>
      </c>
      <c r="F11" s="208" t="s">
        <v>277</v>
      </c>
      <c r="G11" s="208" t="s">
        <v>220</v>
      </c>
      <c r="H11" s="208" t="s">
        <v>278</v>
      </c>
      <c r="I11" s="209"/>
      <c r="J11" s="297"/>
      <c r="K11" s="210" t="s">
        <v>279</v>
      </c>
      <c r="L11" s="205"/>
      <c r="M11" s="211" t="s">
        <v>182</v>
      </c>
      <c r="N11" s="211" t="s">
        <v>280</v>
      </c>
      <c r="O11" s="211" t="s">
        <v>281</v>
      </c>
      <c r="P11" s="62"/>
      <c r="Q11" s="212" t="s">
        <v>226</v>
      </c>
      <c r="R11" s="213" t="s">
        <v>282</v>
      </c>
      <c r="S11" s="79" t="s">
        <v>283</v>
      </c>
      <c r="T11" s="79" t="s">
        <v>284</v>
      </c>
      <c r="U11" s="79" t="s">
        <v>285</v>
      </c>
      <c r="V11" s="79" t="s">
        <v>286</v>
      </c>
      <c r="W11" s="79" t="s">
        <v>287</v>
      </c>
      <c r="X11" s="83" t="s">
        <v>247</v>
      </c>
      <c r="AA11" s="204">
        <f>IF(OR(J11="Fail",ISBLANK(J11)),INDEX('Issue Code Table'!C:C,MATCH(N:N,'Issue Code Table'!A:A,0)),IF(M11="Critical",6,IF(M11="Significant",5,IF(M11="Moderate",3,2))))</f>
        <v>4</v>
      </c>
    </row>
    <row r="12" spans="1:27" ht="150" x14ac:dyDescent="0.25">
      <c r="A12" s="201" t="s">
        <v>288</v>
      </c>
      <c r="B12" s="208" t="s">
        <v>215</v>
      </c>
      <c r="C12" s="208" t="s">
        <v>216</v>
      </c>
      <c r="D12" s="208" t="s">
        <v>217</v>
      </c>
      <c r="E12" s="76" t="s">
        <v>289</v>
      </c>
      <c r="F12" s="208" t="s">
        <v>290</v>
      </c>
      <c r="G12" s="208" t="s">
        <v>220</v>
      </c>
      <c r="H12" s="208" t="s">
        <v>291</v>
      </c>
      <c r="I12" s="209"/>
      <c r="J12" s="297"/>
      <c r="K12" s="210" t="s">
        <v>292</v>
      </c>
      <c r="L12" s="205"/>
      <c r="M12" s="211" t="s">
        <v>182</v>
      </c>
      <c r="N12" s="211" t="s">
        <v>293</v>
      </c>
      <c r="O12" s="211" t="s">
        <v>294</v>
      </c>
      <c r="P12" s="62"/>
      <c r="Q12" s="212" t="s">
        <v>226</v>
      </c>
      <c r="R12" s="213" t="s">
        <v>295</v>
      </c>
      <c r="S12" s="79" t="s">
        <v>296</v>
      </c>
      <c r="T12" s="79" t="s">
        <v>297</v>
      </c>
      <c r="U12" s="79" t="s">
        <v>298</v>
      </c>
      <c r="V12" s="79" t="s">
        <v>299</v>
      </c>
      <c r="W12" s="79" t="s">
        <v>300</v>
      </c>
      <c r="X12" s="83" t="s">
        <v>247</v>
      </c>
      <c r="AA12" s="204">
        <f>IF(OR(J12="Fail",ISBLANK(J12)),INDEX('Issue Code Table'!C:C,MATCH(N:N,'Issue Code Table'!A:A,0)),IF(M12="Critical",6,IF(M12="Significant",5,IF(M12="Moderate",3,2))))</f>
        <v>7</v>
      </c>
    </row>
    <row r="13" spans="1:27" ht="287.5" x14ac:dyDescent="0.25">
      <c r="A13" s="201" t="s">
        <v>301</v>
      </c>
      <c r="B13" s="208" t="s">
        <v>302</v>
      </c>
      <c r="C13" s="208" t="s">
        <v>303</v>
      </c>
      <c r="D13" s="208" t="s">
        <v>217</v>
      </c>
      <c r="E13" s="76" t="s">
        <v>304</v>
      </c>
      <c r="F13" s="208" t="s">
        <v>305</v>
      </c>
      <c r="G13" s="208" t="s">
        <v>220</v>
      </c>
      <c r="H13" s="208" t="s">
        <v>306</v>
      </c>
      <c r="I13" s="209"/>
      <c r="J13" s="297"/>
      <c r="K13" s="208" t="s">
        <v>307</v>
      </c>
      <c r="L13" s="214" t="s">
        <v>308</v>
      </c>
      <c r="M13" s="215" t="s">
        <v>309</v>
      </c>
      <c r="N13" s="215" t="s">
        <v>310</v>
      </c>
      <c r="O13" s="215" t="s">
        <v>311</v>
      </c>
      <c r="P13" s="62"/>
      <c r="Q13" s="212" t="s">
        <v>312</v>
      </c>
      <c r="R13" s="213" t="s">
        <v>313</v>
      </c>
      <c r="S13" s="79" t="s">
        <v>314</v>
      </c>
      <c r="T13" s="79" t="s">
        <v>315</v>
      </c>
      <c r="U13" s="79" t="s">
        <v>316</v>
      </c>
      <c r="V13" s="79" t="s">
        <v>317</v>
      </c>
      <c r="W13" s="79" t="s">
        <v>318</v>
      </c>
      <c r="X13" s="83"/>
      <c r="AA13" s="204">
        <f>IF(OR(J13="Fail",ISBLANK(J13)),INDEX('Issue Code Table'!C:C,MATCH(N:N,'Issue Code Table'!A:A,0)),IF(M13="Critical",6,IF(M13="Significant",5,IF(M13="Moderate",3,2))))</f>
        <v>1</v>
      </c>
    </row>
    <row r="14" spans="1:27" ht="200" x14ac:dyDescent="0.25">
      <c r="A14" s="201" t="s">
        <v>319</v>
      </c>
      <c r="B14" s="208" t="s">
        <v>302</v>
      </c>
      <c r="C14" s="208" t="s">
        <v>303</v>
      </c>
      <c r="D14" s="208" t="s">
        <v>217</v>
      </c>
      <c r="E14" s="76" t="s">
        <v>320</v>
      </c>
      <c r="F14" s="208" t="s">
        <v>321</v>
      </c>
      <c r="G14" s="208" t="s">
        <v>220</v>
      </c>
      <c r="H14" s="208" t="s">
        <v>322</v>
      </c>
      <c r="I14" s="209"/>
      <c r="J14" s="297"/>
      <c r="K14" s="209" t="s">
        <v>323</v>
      </c>
      <c r="L14" s="214" t="s">
        <v>324</v>
      </c>
      <c r="M14" s="215" t="s">
        <v>182</v>
      </c>
      <c r="N14" s="215" t="s">
        <v>325</v>
      </c>
      <c r="O14" s="215" t="s">
        <v>326</v>
      </c>
      <c r="P14" s="62"/>
      <c r="Q14" s="212" t="s">
        <v>312</v>
      </c>
      <c r="R14" s="213" t="s">
        <v>327</v>
      </c>
      <c r="S14" s="79" t="s">
        <v>328</v>
      </c>
      <c r="T14" s="79" t="s">
        <v>329</v>
      </c>
      <c r="U14" s="79" t="s">
        <v>330</v>
      </c>
      <c r="V14" s="79" t="s">
        <v>331</v>
      </c>
      <c r="W14" s="79" t="s">
        <v>332</v>
      </c>
      <c r="X14" s="83" t="s">
        <v>247</v>
      </c>
      <c r="AA14" s="204">
        <f>IF(OR(J14="Fail",ISBLANK(J14)),INDEX('Issue Code Table'!C:C,MATCH(N:N,'Issue Code Table'!A:A,0)),IF(M14="Critical",6,IF(M14="Significant",5,IF(M14="Moderate",3,2))))</f>
        <v>5</v>
      </c>
    </row>
    <row r="15" spans="1:27" ht="287.5" x14ac:dyDescent="0.25">
      <c r="A15" s="201" t="s">
        <v>333</v>
      </c>
      <c r="B15" s="208" t="s">
        <v>302</v>
      </c>
      <c r="C15" s="208" t="s">
        <v>303</v>
      </c>
      <c r="D15" s="208" t="s">
        <v>217</v>
      </c>
      <c r="E15" s="76" t="s">
        <v>334</v>
      </c>
      <c r="F15" s="208" t="s">
        <v>335</v>
      </c>
      <c r="G15" s="208" t="s">
        <v>220</v>
      </c>
      <c r="H15" s="208" t="s">
        <v>336</v>
      </c>
      <c r="I15" s="209"/>
      <c r="J15" s="297"/>
      <c r="K15" s="208" t="s">
        <v>337</v>
      </c>
      <c r="L15" s="214" t="s">
        <v>308</v>
      </c>
      <c r="M15" s="215" t="s">
        <v>309</v>
      </c>
      <c r="N15" s="215" t="s">
        <v>310</v>
      </c>
      <c r="O15" s="215" t="s">
        <v>311</v>
      </c>
      <c r="P15" s="62"/>
      <c r="Q15" s="212" t="s">
        <v>312</v>
      </c>
      <c r="R15" s="213" t="s">
        <v>338</v>
      </c>
      <c r="S15" s="79" t="s">
        <v>339</v>
      </c>
      <c r="T15" s="79" t="s">
        <v>340</v>
      </c>
      <c r="U15" s="79" t="s">
        <v>341</v>
      </c>
      <c r="V15" s="79" t="s">
        <v>342</v>
      </c>
      <c r="W15" s="79" t="s">
        <v>343</v>
      </c>
      <c r="X15" s="83"/>
      <c r="AA15" s="204">
        <f>IF(OR(J15="Fail",ISBLANK(J15)),INDEX('Issue Code Table'!C:C,MATCH(N:N,'Issue Code Table'!A:A,0)),IF(M15="Critical",6,IF(M15="Significant",5,IF(M15="Moderate",3,2))))</f>
        <v>1</v>
      </c>
    </row>
    <row r="16" spans="1:27" ht="125" x14ac:dyDescent="0.25">
      <c r="A16" s="201" t="s">
        <v>344</v>
      </c>
      <c r="B16" s="208" t="s">
        <v>345</v>
      </c>
      <c r="C16" s="208" t="s">
        <v>346</v>
      </c>
      <c r="D16" s="208" t="s">
        <v>217</v>
      </c>
      <c r="E16" s="76" t="s">
        <v>347</v>
      </c>
      <c r="F16" s="208" t="s">
        <v>348</v>
      </c>
      <c r="G16" s="208" t="s">
        <v>220</v>
      </c>
      <c r="H16" s="208" t="s">
        <v>349</v>
      </c>
      <c r="I16" s="209"/>
      <c r="J16" s="297"/>
      <c r="K16" s="216" t="s">
        <v>350</v>
      </c>
      <c r="L16" s="205"/>
      <c r="M16" s="211" t="s">
        <v>182</v>
      </c>
      <c r="N16" s="211" t="s">
        <v>351</v>
      </c>
      <c r="O16" s="211" t="s">
        <v>352</v>
      </c>
      <c r="P16" s="62"/>
      <c r="Q16" s="212" t="s">
        <v>353</v>
      </c>
      <c r="R16" s="213" t="s">
        <v>354</v>
      </c>
      <c r="S16" s="79" t="s">
        <v>355</v>
      </c>
      <c r="T16" s="79" t="s">
        <v>356</v>
      </c>
      <c r="U16" s="79" t="s">
        <v>357</v>
      </c>
      <c r="V16" s="79" t="s">
        <v>358</v>
      </c>
      <c r="W16" s="79" t="s">
        <v>359</v>
      </c>
      <c r="X16" s="83" t="s">
        <v>247</v>
      </c>
      <c r="AA16" s="204">
        <f>IF(OR(J16="Fail",ISBLANK(J16)),INDEX('Issue Code Table'!C:C,MATCH(N:N,'Issue Code Table'!A:A,0)),IF(M16="Critical",6,IF(M16="Significant",5,IF(M16="Moderate",3,2))))</f>
        <v>5</v>
      </c>
    </row>
    <row r="17" spans="1:27" ht="200" x14ac:dyDescent="0.25">
      <c r="A17" s="201" t="s">
        <v>360</v>
      </c>
      <c r="B17" s="208" t="s">
        <v>345</v>
      </c>
      <c r="C17" s="208" t="s">
        <v>346</v>
      </c>
      <c r="D17" s="208" t="s">
        <v>217</v>
      </c>
      <c r="E17" s="76" t="s">
        <v>361</v>
      </c>
      <c r="F17" s="208" t="s">
        <v>362</v>
      </c>
      <c r="G17" s="208" t="s">
        <v>220</v>
      </c>
      <c r="H17" s="208" t="s">
        <v>363</v>
      </c>
      <c r="I17" s="209"/>
      <c r="J17" s="297"/>
      <c r="K17" s="216" t="s">
        <v>364</v>
      </c>
      <c r="L17" s="205"/>
      <c r="M17" s="211" t="s">
        <v>182</v>
      </c>
      <c r="N17" s="211" t="s">
        <v>351</v>
      </c>
      <c r="O17" s="211" t="s">
        <v>352</v>
      </c>
      <c r="P17" s="62"/>
      <c r="Q17" s="212" t="s">
        <v>353</v>
      </c>
      <c r="R17" s="213" t="s">
        <v>365</v>
      </c>
      <c r="S17" s="79" t="s">
        <v>366</v>
      </c>
      <c r="T17" s="79" t="s">
        <v>367</v>
      </c>
      <c r="U17" s="79" t="s">
        <v>368</v>
      </c>
      <c r="V17" s="79" t="s">
        <v>369</v>
      </c>
      <c r="W17" s="79" t="s">
        <v>370</v>
      </c>
      <c r="X17" s="83" t="s">
        <v>247</v>
      </c>
      <c r="AA17" s="204">
        <f>IF(OR(J17="Fail",ISBLANK(J17)),INDEX('Issue Code Table'!C:C,MATCH(N:N,'Issue Code Table'!A:A,0)),IF(M17="Critical",6,IF(M17="Significant",5,IF(M17="Moderate",3,2))))</f>
        <v>5</v>
      </c>
    </row>
    <row r="18" spans="1:27" ht="125" x14ac:dyDescent="0.25">
      <c r="A18" s="201" t="s">
        <v>371</v>
      </c>
      <c r="B18" s="217" t="s">
        <v>372</v>
      </c>
      <c r="C18" s="217" t="s">
        <v>373</v>
      </c>
      <c r="D18" s="208" t="s">
        <v>217</v>
      </c>
      <c r="E18" s="76" t="s">
        <v>374</v>
      </c>
      <c r="F18" s="208" t="s">
        <v>375</v>
      </c>
      <c r="G18" s="208" t="s">
        <v>220</v>
      </c>
      <c r="H18" s="208" t="s">
        <v>376</v>
      </c>
      <c r="I18" s="209"/>
      <c r="J18" s="297"/>
      <c r="K18" s="210" t="s">
        <v>377</v>
      </c>
      <c r="L18" s="205"/>
      <c r="M18" s="211" t="s">
        <v>182</v>
      </c>
      <c r="N18" s="211" t="s">
        <v>351</v>
      </c>
      <c r="O18" s="211" t="s">
        <v>352</v>
      </c>
      <c r="P18" s="62"/>
      <c r="Q18" s="212" t="s">
        <v>353</v>
      </c>
      <c r="R18" s="213" t="s">
        <v>378</v>
      </c>
      <c r="S18" s="79" t="s">
        <v>379</v>
      </c>
      <c r="T18" s="79" t="s">
        <v>380</v>
      </c>
      <c r="U18" s="79" t="s">
        <v>381</v>
      </c>
      <c r="V18" s="79" t="s">
        <v>382</v>
      </c>
      <c r="W18" s="79" t="s">
        <v>383</v>
      </c>
      <c r="X18" s="83" t="s">
        <v>247</v>
      </c>
      <c r="AA18" s="204">
        <f>IF(OR(J18="Fail",ISBLANK(J18)),INDEX('Issue Code Table'!C:C,MATCH(N:N,'Issue Code Table'!A:A,0)),IF(M18="Critical",6,IF(M18="Significant",5,IF(M18="Moderate",3,2))))</f>
        <v>5</v>
      </c>
    </row>
    <row r="19" spans="1:27" ht="275" x14ac:dyDescent="0.25">
      <c r="A19" s="201" t="s">
        <v>384</v>
      </c>
      <c r="B19" s="217" t="s">
        <v>345</v>
      </c>
      <c r="C19" s="208" t="s">
        <v>346</v>
      </c>
      <c r="D19" s="208" t="s">
        <v>217</v>
      </c>
      <c r="E19" s="76" t="s">
        <v>385</v>
      </c>
      <c r="F19" s="208" t="s">
        <v>386</v>
      </c>
      <c r="G19" s="208" t="s">
        <v>220</v>
      </c>
      <c r="H19" s="208" t="s">
        <v>387</v>
      </c>
      <c r="I19" s="209"/>
      <c r="J19" s="297"/>
      <c r="K19" s="210" t="s">
        <v>388</v>
      </c>
      <c r="L19" s="205"/>
      <c r="M19" s="211" t="s">
        <v>223</v>
      </c>
      <c r="N19" s="211" t="s">
        <v>389</v>
      </c>
      <c r="O19" s="211" t="s">
        <v>390</v>
      </c>
      <c r="P19" s="62"/>
      <c r="Q19" s="212" t="s">
        <v>353</v>
      </c>
      <c r="R19" s="213" t="s">
        <v>391</v>
      </c>
      <c r="S19" s="79" t="s">
        <v>392</v>
      </c>
      <c r="T19" s="79" t="s">
        <v>393</v>
      </c>
      <c r="U19" s="79" t="s">
        <v>394</v>
      </c>
      <c r="V19" s="79" t="s">
        <v>395</v>
      </c>
      <c r="W19" s="79" t="s">
        <v>396</v>
      </c>
      <c r="X19" s="83"/>
      <c r="AA19" s="204">
        <f>IF(OR(J19="Fail",ISBLANK(J19)),INDEX('Issue Code Table'!C:C,MATCH(N:N,'Issue Code Table'!A:A,0)),IF(M19="Critical",6,IF(M19="Significant",5,IF(M19="Moderate",3,2))))</f>
        <v>4</v>
      </c>
    </row>
    <row r="20" spans="1:27" ht="262.5" x14ac:dyDescent="0.25">
      <c r="A20" s="201" t="s">
        <v>397</v>
      </c>
      <c r="B20" s="208" t="s">
        <v>372</v>
      </c>
      <c r="C20" s="208" t="s">
        <v>373</v>
      </c>
      <c r="D20" s="208" t="s">
        <v>217</v>
      </c>
      <c r="E20" s="76" t="s">
        <v>398</v>
      </c>
      <c r="F20" s="208" t="s">
        <v>399</v>
      </c>
      <c r="G20" s="208" t="s">
        <v>220</v>
      </c>
      <c r="H20" s="208" t="s">
        <v>400</v>
      </c>
      <c r="I20" s="209"/>
      <c r="J20" s="297"/>
      <c r="K20" s="210" t="s">
        <v>401</v>
      </c>
      <c r="L20" s="205"/>
      <c r="M20" s="211" t="s">
        <v>182</v>
      </c>
      <c r="N20" s="211" t="s">
        <v>351</v>
      </c>
      <c r="O20" s="211" t="s">
        <v>352</v>
      </c>
      <c r="P20" s="62"/>
      <c r="Q20" s="212" t="s">
        <v>353</v>
      </c>
      <c r="R20" s="213" t="s">
        <v>402</v>
      </c>
      <c r="S20" s="79" t="s">
        <v>403</v>
      </c>
      <c r="T20" s="79" t="s">
        <v>404</v>
      </c>
      <c r="U20" s="79" t="s">
        <v>405</v>
      </c>
      <c r="V20" s="79" t="s">
        <v>406</v>
      </c>
      <c r="W20" s="79" t="s">
        <v>407</v>
      </c>
      <c r="X20" s="83" t="s">
        <v>247</v>
      </c>
      <c r="AA20" s="204">
        <f>IF(OR(J20="Fail",ISBLANK(J20)),INDEX('Issue Code Table'!C:C,MATCH(N:N,'Issue Code Table'!A:A,0)),IF(M20="Critical",6,IF(M20="Significant",5,IF(M20="Moderate",3,2))))</f>
        <v>5</v>
      </c>
    </row>
    <row r="21" spans="1:27" ht="409.5" x14ac:dyDescent="0.25">
      <c r="A21" s="201" t="s">
        <v>408</v>
      </c>
      <c r="B21" s="208" t="s">
        <v>372</v>
      </c>
      <c r="C21" s="208" t="s">
        <v>373</v>
      </c>
      <c r="D21" s="208" t="s">
        <v>217</v>
      </c>
      <c r="E21" s="76" t="s">
        <v>409</v>
      </c>
      <c r="F21" s="208" t="s">
        <v>410</v>
      </c>
      <c r="G21" s="208" t="s">
        <v>220</v>
      </c>
      <c r="H21" s="208" t="s">
        <v>411</v>
      </c>
      <c r="I21" s="209"/>
      <c r="J21" s="297"/>
      <c r="K21" s="210" t="s">
        <v>412</v>
      </c>
      <c r="L21" s="205"/>
      <c r="M21" s="211" t="s">
        <v>182</v>
      </c>
      <c r="N21" s="211" t="s">
        <v>351</v>
      </c>
      <c r="O21" s="211" t="s">
        <v>352</v>
      </c>
      <c r="P21" s="62"/>
      <c r="Q21" s="212" t="s">
        <v>353</v>
      </c>
      <c r="R21" s="213" t="s">
        <v>413</v>
      </c>
      <c r="S21" s="79" t="s">
        <v>414</v>
      </c>
      <c r="T21" s="79" t="s">
        <v>415</v>
      </c>
      <c r="U21" s="79" t="s">
        <v>416</v>
      </c>
      <c r="V21" s="79" t="s">
        <v>417</v>
      </c>
      <c r="W21" s="79" t="s">
        <v>418</v>
      </c>
      <c r="X21" s="83" t="s">
        <v>247</v>
      </c>
      <c r="AA21" s="204">
        <f>IF(OR(J21="Fail",ISBLANK(J21)),INDEX('Issue Code Table'!C:C,MATCH(N:N,'Issue Code Table'!A:A,0)),IF(M21="Critical",6,IF(M21="Significant",5,IF(M21="Moderate",3,2))))</f>
        <v>5</v>
      </c>
    </row>
    <row r="22" spans="1:27" ht="175" x14ac:dyDescent="0.25">
      <c r="A22" s="201" t="s">
        <v>419</v>
      </c>
      <c r="B22" s="208" t="s">
        <v>345</v>
      </c>
      <c r="C22" s="208" t="s">
        <v>346</v>
      </c>
      <c r="D22" s="208" t="s">
        <v>217</v>
      </c>
      <c r="E22" s="76" t="s">
        <v>420</v>
      </c>
      <c r="F22" s="208" t="s">
        <v>421</v>
      </c>
      <c r="G22" s="208" t="s">
        <v>220</v>
      </c>
      <c r="H22" s="208" t="s">
        <v>422</v>
      </c>
      <c r="I22" s="209"/>
      <c r="J22" s="297"/>
      <c r="K22" s="210" t="s">
        <v>423</v>
      </c>
      <c r="L22" s="205"/>
      <c r="M22" s="211" t="s">
        <v>223</v>
      </c>
      <c r="N22" s="211" t="s">
        <v>389</v>
      </c>
      <c r="O22" s="211" t="s">
        <v>390</v>
      </c>
      <c r="P22" s="62"/>
      <c r="Q22" s="212" t="s">
        <v>353</v>
      </c>
      <c r="R22" s="213" t="s">
        <v>424</v>
      </c>
      <c r="S22" s="79" t="s">
        <v>425</v>
      </c>
      <c r="T22" s="79" t="s">
        <v>426</v>
      </c>
      <c r="U22" s="79" t="s">
        <v>427</v>
      </c>
      <c r="V22" s="79" t="s">
        <v>428</v>
      </c>
      <c r="W22" s="79" t="s">
        <v>429</v>
      </c>
      <c r="X22" s="83"/>
      <c r="AA22" s="204">
        <f>IF(OR(J22="Fail",ISBLANK(J22)),INDEX('Issue Code Table'!C:C,MATCH(N:N,'Issue Code Table'!A:A,0)),IF(M22="Critical",6,IF(M22="Significant",5,IF(M22="Moderate",3,2))))</f>
        <v>4</v>
      </c>
    </row>
    <row r="23" spans="1:27" ht="409.5" x14ac:dyDescent="0.25">
      <c r="A23" s="201" t="s">
        <v>430</v>
      </c>
      <c r="B23" s="208" t="s">
        <v>372</v>
      </c>
      <c r="C23" s="208" t="s">
        <v>373</v>
      </c>
      <c r="D23" s="208" t="s">
        <v>217</v>
      </c>
      <c r="E23" s="76" t="s">
        <v>431</v>
      </c>
      <c r="F23" s="208" t="s">
        <v>432</v>
      </c>
      <c r="G23" s="208" t="s">
        <v>220</v>
      </c>
      <c r="H23" s="208" t="s">
        <v>433</v>
      </c>
      <c r="I23" s="209"/>
      <c r="J23" s="297"/>
      <c r="K23" s="210" t="s">
        <v>434</v>
      </c>
      <c r="L23" s="205"/>
      <c r="M23" s="211" t="s">
        <v>223</v>
      </c>
      <c r="N23" s="211" t="s">
        <v>389</v>
      </c>
      <c r="O23" s="211" t="s">
        <v>390</v>
      </c>
      <c r="P23" s="62"/>
      <c r="Q23" s="212" t="s">
        <v>353</v>
      </c>
      <c r="R23" s="213" t="s">
        <v>435</v>
      </c>
      <c r="S23" s="79" t="s">
        <v>436</v>
      </c>
      <c r="T23" s="79" t="s">
        <v>437</v>
      </c>
      <c r="U23" s="79" t="s">
        <v>438</v>
      </c>
      <c r="V23" s="79" t="s">
        <v>439</v>
      </c>
      <c r="W23" s="79" t="s">
        <v>440</v>
      </c>
      <c r="X23" s="83"/>
      <c r="AA23" s="204">
        <f>IF(OR(J23="Fail",ISBLANK(J23)),INDEX('Issue Code Table'!C:C,MATCH(N:N,'Issue Code Table'!A:A,0)),IF(M23="Critical",6,IF(M23="Significant",5,IF(M23="Moderate",3,2))))</f>
        <v>4</v>
      </c>
    </row>
    <row r="24" spans="1:27" ht="125" x14ac:dyDescent="0.25">
      <c r="A24" s="201" t="s">
        <v>441</v>
      </c>
      <c r="B24" s="217" t="s">
        <v>345</v>
      </c>
      <c r="C24" s="208" t="s">
        <v>346</v>
      </c>
      <c r="D24" s="208" t="s">
        <v>217</v>
      </c>
      <c r="E24" s="76" t="s">
        <v>442</v>
      </c>
      <c r="F24" s="208" t="s">
        <v>443</v>
      </c>
      <c r="G24" s="208" t="s">
        <v>220</v>
      </c>
      <c r="H24" s="208" t="s">
        <v>444</v>
      </c>
      <c r="I24" s="209"/>
      <c r="J24" s="297"/>
      <c r="K24" s="210" t="s">
        <v>445</v>
      </c>
      <c r="L24" s="205"/>
      <c r="M24" s="211" t="s">
        <v>223</v>
      </c>
      <c r="N24" s="211" t="s">
        <v>389</v>
      </c>
      <c r="O24" s="211" t="s">
        <v>390</v>
      </c>
      <c r="P24" s="62"/>
      <c r="Q24" s="212" t="s">
        <v>353</v>
      </c>
      <c r="R24" s="213" t="s">
        <v>446</v>
      </c>
      <c r="S24" s="79" t="s">
        <v>447</v>
      </c>
      <c r="T24" s="79" t="s">
        <v>448</v>
      </c>
      <c r="U24" s="79" t="s">
        <v>357</v>
      </c>
      <c r="V24" s="79" t="s">
        <v>449</v>
      </c>
      <c r="W24" s="79" t="s">
        <v>450</v>
      </c>
      <c r="X24" s="83"/>
      <c r="AA24" s="204">
        <f>IF(OR(J24="Fail",ISBLANK(J24)),INDEX('Issue Code Table'!C:C,MATCH(N:N,'Issue Code Table'!A:A,0)),IF(M24="Critical",6,IF(M24="Significant",5,IF(M24="Moderate",3,2))))</f>
        <v>4</v>
      </c>
    </row>
    <row r="25" spans="1:27" ht="100" x14ac:dyDescent="0.25">
      <c r="A25" s="201" t="s">
        <v>451</v>
      </c>
      <c r="B25" s="217" t="s">
        <v>372</v>
      </c>
      <c r="C25" s="217" t="s">
        <v>373</v>
      </c>
      <c r="D25" s="208" t="s">
        <v>217</v>
      </c>
      <c r="E25" s="76" t="s">
        <v>452</v>
      </c>
      <c r="F25" s="208" t="s">
        <v>453</v>
      </c>
      <c r="G25" s="208" t="s">
        <v>220</v>
      </c>
      <c r="H25" s="208" t="s">
        <v>454</v>
      </c>
      <c r="I25" s="209"/>
      <c r="J25" s="297"/>
      <c r="K25" s="210" t="s">
        <v>455</v>
      </c>
      <c r="L25" s="205"/>
      <c r="M25" s="211" t="s">
        <v>309</v>
      </c>
      <c r="N25" s="211" t="s">
        <v>389</v>
      </c>
      <c r="O25" s="211" t="s">
        <v>390</v>
      </c>
      <c r="P25" s="62"/>
      <c r="Q25" s="212" t="s">
        <v>353</v>
      </c>
      <c r="R25" s="213" t="s">
        <v>456</v>
      </c>
      <c r="S25" s="79" t="s">
        <v>457</v>
      </c>
      <c r="T25" s="79" t="s">
        <v>458</v>
      </c>
      <c r="U25" s="79" t="s">
        <v>357</v>
      </c>
      <c r="V25" s="79" t="s">
        <v>459</v>
      </c>
      <c r="W25" s="79" t="s">
        <v>460</v>
      </c>
      <c r="X25" s="83"/>
      <c r="AA25" s="204">
        <f>IF(OR(J25="Fail",ISBLANK(J25)),INDEX('Issue Code Table'!C:C,MATCH(N:N,'Issue Code Table'!A:A,0)),IF(M25="Critical",6,IF(M25="Significant",5,IF(M25="Moderate",3,2))))</f>
        <v>4</v>
      </c>
    </row>
    <row r="26" spans="1:27" ht="187.5" x14ac:dyDescent="0.25">
      <c r="A26" s="201" t="s">
        <v>461</v>
      </c>
      <c r="B26" s="217" t="s">
        <v>345</v>
      </c>
      <c r="C26" s="208" t="s">
        <v>346</v>
      </c>
      <c r="D26" s="208" t="s">
        <v>217</v>
      </c>
      <c r="E26" s="76" t="s">
        <v>462</v>
      </c>
      <c r="F26" s="208" t="s">
        <v>463</v>
      </c>
      <c r="G26" s="208" t="s">
        <v>220</v>
      </c>
      <c r="H26" s="208" t="s">
        <v>464</v>
      </c>
      <c r="I26" s="209"/>
      <c r="J26" s="297"/>
      <c r="K26" s="210" t="s">
        <v>465</v>
      </c>
      <c r="L26" s="205"/>
      <c r="M26" s="211" t="s">
        <v>182</v>
      </c>
      <c r="N26" s="211" t="s">
        <v>351</v>
      </c>
      <c r="O26" s="211" t="s">
        <v>352</v>
      </c>
      <c r="P26" s="62"/>
      <c r="Q26" s="212" t="s">
        <v>353</v>
      </c>
      <c r="R26" s="213" t="s">
        <v>466</v>
      </c>
      <c r="S26" s="79" t="s">
        <v>467</v>
      </c>
      <c r="T26" s="79" t="s">
        <v>468</v>
      </c>
      <c r="U26" s="79" t="s">
        <v>357</v>
      </c>
      <c r="V26" s="79" t="s">
        <v>469</v>
      </c>
      <c r="W26" s="79" t="s">
        <v>470</v>
      </c>
      <c r="X26" s="83" t="s">
        <v>247</v>
      </c>
      <c r="AA26" s="204">
        <f>IF(OR(J26="Fail",ISBLANK(J26)),INDEX('Issue Code Table'!C:C,MATCH(N:N,'Issue Code Table'!A:A,0)),IF(M26="Critical",6,IF(M26="Significant",5,IF(M26="Moderate",3,2))))</f>
        <v>5</v>
      </c>
    </row>
    <row r="27" spans="1:27" ht="275" x14ac:dyDescent="0.25">
      <c r="A27" s="201" t="s">
        <v>471</v>
      </c>
      <c r="B27" s="217" t="s">
        <v>372</v>
      </c>
      <c r="C27" s="217" t="s">
        <v>373</v>
      </c>
      <c r="D27" s="208" t="s">
        <v>217</v>
      </c>
      <c r="E27" s="76" t="s">
        <v>472</v>
      </c>
      <c r="F27" s="208" t="s">
        <v>473</v>
      </c>
      <c r="G27" s="208" t="s">
        <v>220</v>
      </c>
      <c r="H27" s="208" t="s">
        <v>474</v>
      </c>
      <c r="I27" s="209"/>
      <c r="J27" s="297"/>
      <c r="K27" s="210" t="s">
        <v>475</v>
      </c>
      <c r="L27" s="205"/>
      <c r="M27" s="211" t="s">
        <v>223</v>
      </c>
      <c r="N27" s="211" t="s">
        <v>389</v>
      </c>
      <c r="O27" s="211" t="s">
        <v>390</v>
      </c>
      <c r="P27" s="62"/>
      <c r="Q27" s="212" t="s">
        <v>353</v>
      </c>
      <c r="R27" s="213" t="s">
        <v>476</v>
      </c>
      <c r="S27" s="79" t="s">
        <v>477</v>
      </c>
      <c r="T27" s="79" t="s">
        <v>478</v>
      </c>
      <c r="U27" s="79" t="s">
        <v>357</v>
      </c>
      <c r="V27" s="79" t="s">
        <v>479</v>
      </c>
      <c r="W27" s="79" t="s">
        <v>480</v>
      </c>
      <c r="X27" s="83"/>
      <c r="AA27" s="204">
        <f>IF(OR(J27="Fail",ISBLANK(J27)),INDEX('Issue Code Table'!C:C,MATCH(N:N,'Issue Code Table'!A:A,0)),IF(M27="Critical",6,IF(M27="Significant",5,IF(M27="Moderate",3,2))))</f>
        <v>4</v>
      </c>
    </row>
    <row r="28" spans="1:27" ht="112.5" x14ac:dyDescent="0.25">
      <c r="A28" s="201" t="s">
        <v>481</v>
      </c>
      <c r="B28" s="208" t="s">
        <v>345</v>
      </c>
      <c r="C28" s="208" t="s">
        <v>346</v>
      </c>
      <c r="D28" s="208" t="s">
        <v>217</v>
      </c>
      <c r="E28" s="76" t="s">
        <v>482</v>
      </c>
      <c r="F28" s="208" t="s">
        <v>483</v>
      </c>
      <c r="G28" s="208" t="s">
        <v>220</v>
      </c>
      <c r="H28" s="208" t="s">
        <v>484</v>
      </c>
      <c r="I28" s="209"/>
      <c r="J28" s="297"/>
      <c r="K28" s="210" t="s">
        <v>485</v>
      </c>
      <c r="L28" s="205"/>
      <c r="M28" s="211" t="s">
        <v>223</v>
      </c>
      <c r="N28" s="211" t="s">
        <v>389</v>
      </c>
      <c r="O28" s="211" t="s">
        <v>390</v>
      </c>
      <c r="P28" s="62"/>
      <c r="Q28" s="212" t="s">
        <v>353</v>
      </c>
      <c r="R28" s="213" t="s">
        <v>486</v>
      </c>
      <c r="S28" s="79" t="s">
        <v>487</v>
      </c>
      <c r="T28" s="79" t="s">
        <v>488</v>
      </c>
      <c r="U28" s="79" t="s">
        <v>357</v>
      </c>
      <c r="V28" s="79" t="s">
        <v>489</v>
      </c>
      <c r="W28" s="79" t="s">
        <v>490</v>
      </c>
      <c r="X28" s="83"/>
      <c r="AA28" s="204">
        <f>IF(OR(J28="Fail",ISBLANK(J28)),INDEX('Issue Code Table'!C:C,MATCH(N:N,'Issue Code Table'!A:A,0)),IF(M28="Critical",6,IF(M28="Significant",5,IF(M28="Moderate",3,2))))</f>
        <v>4</v>
      </c>
    </row>
    <row r="29" spans="1:27" ht="387.5" x14ac:dyDescent="0.25">
      <c r="A29" s="201" t="s">
        <v>491</v>
      </c>
      <c r="B29" s="208" t="s">
        <v>345</v>
      </c>
      <c r="C29" s="208" t="s">
        <v>346</v>
      </c>
      <c r="D29" s="208" t="s">
        <v>217</v>
      </c>
      <c r="E29" s="76" t="s">
        <v>492</v>
      </c>
      <c r="F29" s="208" t="s">
        <v>493</v>
      </c>
      <c r="G29" s="208" t="s">
        <v>220</v>
      </c>
      <c r="H29" s="208" t="s">
        <v>494</v>
      </c>
      <c r="I29" s="209"/>
      <c r="J29" s="297"/>
      <c r="K29" s="210" t="s">
        <v>495</v>
      </c>
      <c r="L29" s="205"/>
      <c r="M29" s="211" t="s">
        <v>223</v>
      </c>
      <c r="N29" s="211" t="s">
        <v>389</v>
      </c>
      <c r="O29" s="211" t="s">
        <v>390</v>
      </c>
      <c r="P29" s="62"/>
      <c r="Q29" s="212" t="s">
        <v>353</v>
      </c>
      <c r="R29" s="213" t="s">
        <v>496</v>
      </c>
      <c r="S29" s="79" t="s">
        <v>497</v>
      </c>
      <c r="T29" s="79" t="s">
        <v>498</v>
      </c>
      <c r="U29" s="79" t="s">
        <v>499</v>
      </c>
      <c r="V29" s="79" t="s">
        <v>500</v>
      </c>
      <c r="W29" s="79" t="s">
        <v>501</v>
      </c>
      <c r="X29" s="83"/>
      <c r="AA29" s="204">
        <f>IF(OR(J29="Fail",ISBLANK(J29)),INDEX('Issue Code Table'!C:C,MATCH(N:N,'Issue Code Table'!A:A,0)),IF(M29="Critical",6,IF(M29="Significant",5,IF(M29="Moderate",3,2))))</f>
        <v>4</v>
      </c>
    </row>
    <row r="30" spans="1:27" ht="237.5" x14ac:dyDescent="0.25">
      <c r="A30" s="201" t="s">
        <v>502</v>
      </c>
      <c r="B30" s="208" t="s">
        <v>345</v>
      </c>
      <c r="C30" s="208" t="s">
        <v>346</v>
      </c>
      <c r="D30" s="208" t="s">
        <v>217</v>
      </c>
      <c r="E30" s="76" t="s">
        <v>503</v>
      </c>
      <c r="F30" s="208" t="s">
        <v>504</v>
      </c>
      <c r="G30" s="208" t="s">
        <v>220</v>
      </c>
      <c r="H30" s="208" t="s">
        <v>505</v>
      </c>
      <c r="I30" s="209"/>
      <c r="J30" s="297"/>
      <c r="K30" s="210" t="s">
        <v>506</v>
      </c>
      <c r="L30" s="205"/>
      <c r="M30" s="211" t="s">
        <v>223</v>
      </c>
      <c r="N30" s="211" t="s">
        <v>389</v>
      </c>
      <c r="O30" s="211" t="s">
        <v>390</v>
      </c>
      <c r="P30" s="62"/>
      <c r="Q30" s="212" t="s">
        <v>353</v>
      </c>
      <c r="R30" s="213" t="s">
        <v>507</v>
      </c>
      <c r="S30" s="79" t="s">
        <v>508</v>
      </c>
      <c r="T30" s="79" t="s">
        <v>509</v>
      </c>
      <c r="U30" s="79" t="s">
        <v>510</v>
      </c>
      <c r="V30" s="79" t="s">
        <v>511</v>
      </c>
      <c r="W30" s="79" t="s">
        <v>512</v>
      </c>
      <c r="X30" s="83"/>
      <c r="AA30" s="204">
        <f>IF(OR(J30="Fail",ISBLANK(J30)),INDEX('Issue Code Table'!C:C,MATCH(N:N,'Issue Code Table'!A:A,0)),IF(M30="Critical",6,IF(M30="Significant",5,IF(M30="Moderate",3,2))))</f>
        <v>4</v>
      </c>
    </row>
    <row r="31" spans="1:27" ht="409.5" x14ac:dyDescent="0.25">
      <c r="A31" s="201" t="s">
        <v>513</v>
      </c>
      <c r="B31" s="208" t="s">
        <v>372</v>
      </c>
      <c r="C31" s="208" t="s">
        <v>373</v>
      </c>
      <c r="D31" s="208" t="s">
        <v>217</v>
      </c>
      <c r="E31" s="76" t="s">
        <v>514</v>
      </c>
      <c r="F31" s="208" t="s">
        <v>515</v>
      </c>
      <c r="G31" s="208" t="s">
        <v>220</v>
      </c>
      <c r="H31" s="208" t="s">
        <v>516</v>
      </c>
      <c r="I31" s="209"/>
      <c r="J31" s="297"/>
      <c r="K31" s="210" t="s">
        <v>517</v>
      </c>
      <c r="L31" s="205"/>
      <c r="M31" s="211" t="s">
        <v>182</v>
      </c>
      <c r="N31" s="211" t="s">
        <v>518</v>
      </c>
      <c r="O31" s="211" t="s">
        <v>519</v>
      </c>
      <c r="P31" s="62"/>
      <c r="Q31" s="212" t="s">
        <v>353</v>
      </c>
      <c r="R31" s="213" t="s">
        <v>520</v>
      </c>
      <c r="S31" s="79" t="s">
        <v>521</v>
      </c>
      <c r="T31" s="79" t="s">
        <v>522</v>
      </c>
      <c r="U31" s="79" t="s">
        <v>523</v>
      </c>
      <c r="V31" s="79" t="s">
        <v>524</v>
      </c>
      <c r="W31" s="79" t="s">
        <v>525</v>
      </c>
      <c r="X31" s="83" t="s">
        <v>247</v>
      </c>
      <c r="AA31" s="204">
        <f>IF(OR(J31="Fail",ISBLANK(J31)),INDEX('Issue Code Table'!C:C,MATCH(N:N,'Issue Code Table'!A:A,0)),IF(M31="Critical",6,IF(M31="Significant",5,IF(M31="Moderate",3,2))))</f>
        <v>6</v>
      </c>
    </row>
    <row r="32" spans="1:27" ht="212.5" x14ac:dyDescent="0.25">
      <c r="A32" s="201" t="s">
        <v>526</v>
      </c>
      <c r="B32" s="208" t="s">
        <v>345</v>
      </c>
      <c r="C32" s="208" t="s">
        <v>346</v>
      </c>
      <c r="D32" s="208" t="s">
        <v>217</v>
      </c>
      <c r="E32" s="76" t="s">
        <v>527</v>
      </c>
      <c r="F32" s="208" t="s">
        <v>528</v>
      </c>
      <c r="G32" s="208" t="s">
        <v>220</v>
      </c>
      <c r="H32" s="208" t="s">
        <v>529</v>
      </c>
      <c r="I32" s="209"/>
      <c r="J32" s="297"/>
      <c r="K32" s="210" t="s">
        <v>530</v>
      </c>
      <c r="L32" s="205"/>
      <c r="M32" s="211" t="s">
        <v>182</v>
      </c>
      <c r="N32" s="211" t="s">
        <v>518</v>
      </c>
      <c r="O32" s="211" t="s">
        <v>519</v>
      </c>
      <c r="P32" s="62"/>
      <c r="Q32" s="212" t="s">
        <v>353</v>
      </c>
      <c r="R32" s="213" t="s">
        <v>531</v>
      </c>
      <c r="S32" s="79" t="s">
        <v>532</v>
      </c>
      <c r="T32" s="79" t="s">
        <v>533</v>
      </c>
      <c r="U32" s="79" t="s">
        <v>534</v>
      </c>
      <c r="V32" s="79" t="s">
        <v>535</v>
      </c>
      <c r="W32" s="79" t="s">
        <v>536</v>
      </c>
      <c r="X32" s="83" t="s">
        <v>247</v>
      </c>
      <c r="AA32" s="204">
        <f>IF(OR(J32="Fail",ISBLANK(J32)),INDEX('Issue Code Table'!C:C,MATCH(N:N,'Issue Code Table'!A:A,0)),IF(M32="Critical",6,IF(M32="Significant",5,IF(M32="Moderate",3,2))))</f>
        <v>6</v>
      </c>
    </row>
    <row r="33" spans="1:27" ht="150" x14ac:dyDescent="0.25">
      <c r="A33" s="201" t="s">
        <v>537</v>
      </c>
      <c r="B33" s="208" t="s">
        <v>345</v>
      </c>
      <c r="C33" s="208" t="s">
        <v>346</v>
      </c>
      <c r="D33" s="208" t="s">
        <v>217</v>
      </c>
      <c r="E33" s="76" t="s">
        <v>538</v>
      </c>
      <c r="F33" s="208" t="s">
        <v>539</v>
      </c>
      <c r="G33" s="208" t="s">
        <v>220</v>
      </c>
      <c r="H33" s="208" t="s">
        <v>540</v>
      </c>
      <c r="I33" s="209"/>
      <c r="J33" s="297"/>
      <c r="K33" s="210" t="s">
        <v>541</v>
      </c>
      <c r="L33" s="205"/>
      <c r="M33" s="211" t="s">
        <v>182</v>
      </c>
      <c r="N33" s="211" t="s">
        <v>518</v>
      </c>
      <c r="O33" s="211" t="s">
        <v>519</v>
      </c>
      <c r="P33" s="62"/>
      <c r="Q33" s="212" t="s">
        <v>353</v>
      </c>
      <c r="R33" s="213" t="s">
        <v>542</v>
      </c>
      <c r="S33" s="79" t="s">
        <v>543</v>
      </c>
      <c r="T33" s="79" t="s">
        <v>544</v>
      </c>
      <c r="U33" s="79" t="s">
        <v>545</v>
      </c>
      <c r="V33" s="79" t="s">
        <v>546</v>
      </c>
      <c r="W33" s="79" t="s">
        <v>547</v>
      </c>
      <c r="X33" s="83" t="s">
        <v>247</v>
      </c>
      <c r="AA33" s="204">
        <f>IF(OR(J33="Fail",ISBLANK(J33)),INDEX('Issue Code Table'!C:C,MATCH(N:N,'Issue Code Table'!A:A,0)),IF(M33="Critical",6,IF(M33="Significant",5,IF(M33="Moderate",3,2))))</f>
        <v>6</v>
      </c>
    </row>
    <row r="34" spans="1:27" ht="150" x14ac:dyDescent="0.25">
      <c r="A34" s="201" t="s">
        <v>548</v>
      </c>
      <c r="B34" s="208" t="s">
        <v>372</v>
      </c>
      <c r="C34" s="208" t="s">
        <v>373</v>
      </c>
      <c r="D34" s="208" t="s">
        <v>217</v>
      </c>
      <c r="E34" s="76" t="s">
        <v>549</v>
      </c>
      <c r="F34" s="208" t="s">
        <v>550</v>
      </c>
      <c r="G34" s="208" t="s">
        <v>220</v>
      </c>
      <c r="H34" s="208" t="s">
        <v>551</v>
      </c>
      <c r="I34" s="209"/>
      <c r="J34" s="297"/>
      <c r="K34" s="210" t="s">
        <v>552</v>
      </c>
      <c r="L34" s="205"/>
      <c r="M34" s="211" t="s">
        <v>182</v>
      </c>
      <c r="N34" s="211" t="s">
        <v>518</v>
      </c>
      <c r="O34" s="211" t="s">
        <v>519</v>
      </c>
      <c r="P34" s="62"/>
      <c r="Q34" s="212" t="s">
        <v>353</v>
      </c>
      <c r="R34" s="213" t="s">
        <v>553</v>
      </c>
      <c r="S34" s="79" t="s">
        <v>554</v>
      </c>
      <c r="T34" s="79" t="s">
        <v>555</v>
      </c>
      <c r="U34" s="79" t="s">
        <v>556</v>
      </c>
      <c r="V34" s="79" t="s">
        <v>557</v>
      </c>
      <c r="W34" s="79" t="s">
        <v>558</v>
      </c>
      <c r="X34" s="83" t="s">
        <v>247</v>
      </c>
      <c r="AA34" s="204">
        <f>IF(OR(J34="Fail",ISBLANK(J34)),INDEX('Issue Code Table'!C:C,MATCH(N:N,'Issue Code Table'!A:A,0)),IF(M34="Critical",6,IF(M34="Significant",5,IF(M34="Moderate",3,2))))</f>
        <v>6</v>
      </c>
    </row>
    <row r="35" spans="1:27" ht="409.5" x14ac:dyDescent="0.25">
      <c r="A35" s="201" t="s">
        <v>559</v>
      </c>
      <c r="B35" s="208" t="s">
        <v>372</v>
      </c>
      <c r="C35" s="208" t="s">
        <v>373</v>
      </c>
      <c r="D35" s="208" t="s">
        <v>217</v>
      </c>
      <c r="E35" s="76" t="s">
        <v>560</v>
      </c>
      <c r="F35" s="208" t="s">
        <v>561</v>
      </c>
      <c r="G35" s="208" t="s">
        <v>220</v>
      </c>
      <c r="H35" s="208" t="s">
        <v>562</v>
      </c>
      <c r="I35" s="209"/>
      <c r="J35" s="297"/>
      <c r="K35" s="210" t="s">
        <v>563</v>
      </c>
      <c r="L35" s="205"/>
      <c r="M35" s="211" t="s">
        <v>182</v>
      </c>
      <c r="N35" s="211" t="s">
        <v>351</v>
      </c>
      <c r="O35" s="211" t="s">
        <v>352</v>
      </c>
      <c r="P35" s="62"/>
      <c r="Q35" s="212" t="s">
        <v>353</v>
      </c>
      <c r="R35" s="213" t="s">
        <v>564</v>
      </c>
      <c r="S35" s="79" t="s">
        <v>565</v>
      </c>
      <c r="T35" s="79" t="s">
        <v>566</v>
      </c>
      <c r="U35" s="79" t="s">
        <v>567</v>
      </c>
      <c r="V35" s="79" t="s">
        <v>568</v>
      </c>
      <c r="W35" s="79" t="s">
        <v>569</v>
      </c>
      <c r="X35" s="83" t="s">
        <v>247</v>
      </c>
      <c r="AA35" s="204">
        <f>IF(OR(J35="Fail",ISBLANK(J35)),INDEX('Issue Code Table'!C:C,MATCH(N:N,'Issue Code Table'!A:A,0)),IF(M35="Critical",6,IF(M35="Significant",5,IF(M35="Moderate",3,2))))</f>
        <v>5</v>
      </c>
    </row>
    <row r="36" spans="1:27" ht="187.5" x14ac:dyDescent="0.25">
      <c r="A36" s="201" t="s">
        <v>570</v>
      </c>
      <c r="B36" s="217" t="s">
        <v>345</v>
      </c>
      <c r="C36" s="208" t="s">
        <v>346</v>
      </c>
      <c r="D36" s="208" t="s">
        <v>217</v>
      </c>
      <c r="E36" s="76" t="s">
        <v>571</v>
      </c>
      <c r="F36" s="208" t="s">
        <v>572</v>
      </c>
      <c r="G36" s="208" t="s">
        <v>220</v>
      </c>
      <c r="H36" s="208" t="s">
        <v>573</v>
      </c>
      <c r="I36" s="209"/>
      <c r="J36" s="297"/>
      <c r="K36" s="210" t="s">
        <v>574</v>
      </c>
      <c r="L36" s="205"/>
      <c r="M36" s="211" t="s">
        <v>182</v>
      </c>
      <c r="N36" s="211" t="s">
        <v>351</v>
      </c>
      <c r="O36" s="211" t="s">
        <v>352</v>
      </c>
      <c r="P36" s="62"/>
      <c r="Q36" s="212" t="s">
        <v>353</v>
      </c>
      <c r="R36" s="213" t="s">
        <v>575</v>
      </c>
      <c r="S36" s="79" t="s">
        <v>576</v>
      </c>
      <c r="T36" s="79" t="s">
        <v>577</v>
      </c>
      <c r="U36" s="79" t="s">
        <v>357</v>
      </c>
      <c r="V36" s="79" t="s">
        <v>578</v>
      </c>
      <c r="W36" s="79" t="s">
        <v>579</v>
      </c>
      <c r="X36" s="83" t="s">
        <v>247</v>
      </c>
      <c r="AA36" s="204">
        <f>IF(OR(J36="Fail",ISBLANK(J36)),INDEX('Issue Code Table'!C:C,MATCH(N:N,'Issue Code Table'!A:A,0)),IF(M36="Critical",6,IF(M36="Significant",5,IF(M36="Moderate",3,2))))</f>
        <v>5</v>
      </c>
    </row>
    <row r="37" spans="1:27" ht="150" x14ac:dyDescent="0.25">
      <c r="A37" s="201" t="s">
        <v>580</v>
      </c>
      <c r="B37" s="208" t="s">
        <v>372</v>
      </c>
      <c r="C37" s="208" t="s">
        <v>373</v>
      </c>
      <c r="D37" s="208" t="s">
        <v>217</v>
      </c>
      <c r="E37" s="76" t="s">
        <v>581</v>
      </c>
      <c r="F37" s="208" t="s">
        <v>582</v>
      </c>
      <c r="G37" s="208" t="s">
        <v>220</v>
      </c>
      <c r="H37" s="208" t="s">
        <v>583</v>
      </c>
      <c r="I37" s="209"/>
      <c r="J37" s="297"/>
      <c r="K37" s="210" t="s">
        <v>584</v>
      </c>
      <c r="L37" s="205"/>
      <c r="M37" s="211" t="s">
        <v>223</v>
      </c>
      <c r="N37" s="211" t="s">
        <v>389</v>
      </c>
      <c r="O37" s="211" t="s">
        <v>390</v>
      </c>
      <c r="P37" s="62"/>
      <c r="Q37" s="212" t="s">
        <v>353</v>
      </c>
      <c r="R37" s="213" t="s">
        <v>585</v>
      </c>
      <c r="S37" s="79" t="s">
        <v>586</v>
      </c>
      <c r="T37" s="79" t="s">
        <v>587</v>
      </c>
      <c r="U37" s="79" t="s">
        <v>588</v>
      </c>
      <c r="V37" s="79" t="s">
        <v>589</v>
      </c>
      <c r="W37" s="79" t="s">
        <v>590</v>
      </c>
      <c r="X37" s="83"/>
      <c r="AA37" s="204">
        <f>IF(OR(J37="Fail",ISBLANK(J37)),INDEX('Issue Code Table'!C:C,MATCH(N:N,'Issue Code Table'!A:A,0)),IF(M37="Critical",6,IF(M37="Significant",5,IF(M37="Moderate",3,2))))</f>
        <v>4</v>
      </c>
    </row>
    <row r="38" spans="1:27" ht="300" x14ac:dyDescent="0.25">
      <c r="A38" s="201" t="s">
        <v>591</v>
      </c>
      <c r="B38" s="208" t="s">
        <v>372</v>
      </c>
      <c r="C38" s="208" t="s">
        <v>373</v>
      </c>
      <c r="D38" s="208" t="s">
        <v>217</v>
      </c>
      <c r="E38" s="76" t="s">
        <v>592</v>
      </c>
      <c r="F38" s="208" t="s">
        <v>593</v>
      </c>
      <c r="G38" s="208" t="s">
        <v>220</v>
      </c>
      <c r="H38" s="208" t="s">
        <v>594</v>
      </c>
      <c r="I38" s="209"/>
      <c r="J38" s="297"/>
      <c r="K38" s="210" t="s">
        <v>595</v>
      </c>
      <c r="L38" s="205"/>
      <c r="M38" s="211" t="s">
        <v>223</v>
      </c>
      <c r="N38" s="211" t="s">
        <v>389</v>
      </c>
      <c r="O38" s="211" t="s">
        <v>390</v>
      </c>
      <c r="P38" s="62"/>
      <c r="Q38" s="212" t="s">
        <v>353</v>
      </c>
      <c r="R38" s="213" t="s">
        <v>596</v>
      </c>
      <c r="S38" s="79" t="s">
        <v>597</v>
      </c>
      <c r="T38" s="79" t="s">
        <v>598</v>
      </c>
      <c r="U38" s="79" t="s">
        <v>599</v>
      </c>
      <c r="V38" s="79" t="s">
        <v>600</v>
      </c>
      <c r="W38" s="79" t="s">
        <v>601</v>
      </c>
      <c r="X38" s="83"/>
      <c r="AA38" s="204">
        <f>IF(OR(J38="Fail",ISBLANK(J38)),INDEX('Issue Code Table'!C:C,MATCH(N:N,'Issue Code Table'!A:A,0)),IF(M38="Critical",6,IF(M38="Significant",5,IF(M38="Moderate",3,2))))</f>
        <v>4</v>
      </c>
    </row>
    <row r="39" spans="1:27" ht="409.5" x14ac:dyDescent="0.25">
      <c r="A39" s="201" t="s">
        <v>602</v>
      </c>
      <c r="B39" s="208" t="s">
        <v>372</v>
      </c>
      <c r="C39" s="208" t="s">
        <v>373</v>
      </c>
      <c r="D39" s="208" t="s">
        <v>217</v>
      </c>
      <c r="E39" s="76" t="s">
        <v>603</v>
      </c>
      <c r="F39" s="208" t="s">
        <v>604</v>
      </c>
      <c r="G39" s="208" t="s">
        <v>220</v>
      </c>
      <c r="H39" s="208" t="s">
        <v>605</v>
      </c>
      <c r="I39" s="209"/>
      <c r="J39" s="297"/>
      <c r="K39" s="210" t="s">
        <v>606</v>
      </c>
      <c r="L39" s="205"/>
      <c r="M39" s="211" t="s">
        <v>182</v>
      </c>
      <c r="N39" s="211" t="s">
        <v>351</v>
      </c>
      <c r="O39" s="211" t="s">
        <v>352</v>
      </c>
      <c r="P39" s="62"/>
      <c r="Q39" s="212" t="s">
        <v>353</v>
      </c>
      <c r="R39" s="213" t="s">
        <v>607</v>
      </c>
      <c r="S39" s="79" t="s">
        <v>608</v>
      </c>
      <c r="T39" s="79" t="s">
        <v>609</v>
      </c>
      <c r="U39" s="79" t="s">
        <v>610</v>
      </c>
      <c r="V39" s="79" t="s">
        <v>611</v>
      </c>
      <c r="W39" s="79" t="s">
        <v>612</v>
      </c>
      <c r="X39" s="83" t="s">
        <v>247</v>
      </c>
      <c r="AA39" s="204">
        <f>IF(OR(J39="Fail",ISBLANK(J39)),INDEX('Issue Code Table'!C:C,MATCH(N:N,'Issue Code Table'!A:A,0)),IF(M39="Critical",6,IF(M39="Significant",5,IF(M39="Moderate",3,2))))</f>
        <v>5</v>
      </c>
    </row>
    <row r="40" spans="1:27" ht="137.5" x14ac:dyDescent="0.25">
      <c r="A40" s="201" t="s">
        <v>613</v>
      </c>
      <c r="B40" s="208" t="s">
        <v>372</v>
      </c>
      <c r="C40" s="208" t="s">
        <v>373</v>
      </c>
      <c r="D40" s="208" t="s">
        <v>217</v>
      </c>
      <c r="E40" s="76" t="s">
        <v>614</v>
      </c>
      <c r="F40" s="208" t="s">
        <v>615</v>
      </c>
      <c r="G40" s="208" t="s">
        <v>220</v>
      </c>
      <c r="H40" s="208" t="s">
        <v>616</v>
      </c>
      <c r="I40" s="209"/>
      <c r="J40" s="297"/>
      <c r="K40" s="210" t="s">
        <v>617</v>
      </c>
      <c r="L40" s="205"/>
      <c r="M40" s="211" t="s">
        <v>223</v>
      </c>
      <c r="N40" s="211" t="s">
        <v>389</v>
      </c>
      <c r="O40" s="211" t="s">
        <v>390</v>
      </c>
      <c r="P40" s="62"/>
      <c r="Q40" s="212" t="s">
        <v>353</v>
      </c>
      <c r="R40" s="213" t="s">
        <v>618</v>
      </c>
      <c r="S40" s="79" t="s">
        <v>619</v>
      </c>
      <c r="T40" s="79" t="s">
        <v>620</v>
      </c>
      <c r="U40" s="79" t="s">
        <v>357</v>
      </c>
      <c r="V40" s="79" t="s">
        <v>621</v>
      </c>
      <c r="W40" s="79" t="s">
        <v>622</v>
      </c>
      <c r="X40" s="83"/>
      <c r="AA40" s="204">
        <f>IF(OR(J40="Fail",ISBLANK(J40)),INDEX('Issue Code Table'!C:C,MATCH(N:N,'Issue Code Table'!A:A,0)),IF(M40="Critical",6,IF(M40="Significant",5,IF(M40="Moderate",3,2))))</f>
        <v>4</v>
      </c>
    </row>
    <row r="41" spans="1:27" ht="162.5" x14ac:dyDescent="0.25">
      <c r="A41" s="201" t="s">
        <v>623</v>
      </c>
      <c r="B41" s="208" t="s">
        <v>372</v>
      </c>
      <c r="C41" s="208" t="s">
        <v>373</v>
      </c>
      <c r="D41" s="208" t="s">
        <v>217</v>
      </c>
      <c r="E41" s="76" t="s">
        <v>624</v>
      </c>
      <c r="F41" s="208" t="s">
        <v>625</v>
      </c>
      <c r="G41" s="208" t="s">
        <v>220</v>
      </c>
      <c r="H41" s="208" t="s">
        <v>626</v>
      </c>
      <c r="I41" s="209"/>
      <c r="J41" s="297"/>
      <c r="K41" s="210" t="s">
        <v>627</v>
      </c>
      <c r="L41" s="205"/>
      <c r="M41" s="211" t="s">
        <v>223</v>
      </c>
      <c r="N41" s="211" t="s">
        <v>389</v>
      </c>
      <c r="O41" s="211" t="s">
        <v>390</v>
      </c>
      <c r="P41" s="62"/>
      <c r="Q41" s="212" t="s">
        <v>353</v>
      </c>
      <c r="R41" s="213" t="s">
        <v>628</v>
      </c>
      <c r="S41" s="79" t="s">
        <v>629</v>
      </c>
      <c r="T41" s="79" t="s">
        <v>630</v>
      </c>
      <c r="U41" s="79" t="s">
        <v>631</v>
      </c>
      <c r="V41" s="79" t="s">
        <v>632</v>
      </c>
      <c r="W41" s="79" t="s">
        <v>633</v>
      </c>
      <c r="X41" s="83"/>
      <c r="AA41" s="204">
        <f>IF(OR(J41="Fail",ISBLANK(J41)),INDEX('Issue Code Table'!C:C,MATCH(N:N,'Issue Code Table'!A:A,0)),IF(M41="Critical",6,IF(M41="Significant",5,IF(M41="Moderate",3,2))))</f>
        <v>4</v>
      </c>
    </row>
    <row r="42" spans="1:27" ht="100" x14ac:dyDescent="0.25">
      <c r="A42" s="201" t="s">
        <v>634</v>
      </c>
      <c r="B42" s="217" t="s">
        <v>345</v>
      </c>
      <c r="C42" s="208" t="s">
        <v>346</v>
      </c>
      <c r="D42" s="208" t="s">
        <v>217</v>
      </c>
      <c r="E42" s="76" t="s">
        <v>635</v>
      </c>
      <c r="F42" s="208" t="s">
        <v>636</v>
      </c>
      <c r="G42" s="208" t="s">
        <v>220</v>
      </c>
      <c r="H42" s="208" t="s">
        <v>637</v>
      </c>
      <c r="I42" s="209"/>
      <c r="J42" s="297"/>
      <c r="K42" s="210" t="s">
        <v>638</v>
      </c>
      <c r="L42" s="205"/>
      <c r="M42" s="211" t="s">
        <v>223</v>
      </c>
      <c r="N42" s="211" t="s">
        <v>389</v>
      </c>
      <c r="O42" s="211" t="s">
        <v>390</v>
      </c>
      <c r="P42" s="62"/>
      <c r="Q42" s="212" t="s">
        <v>353</v>
      </c>
      <c r="R42" s="213" t="s">
        <v>639</v>
      </c>
      <c r="S42" s="79" t="s">
        <v>640</v>
      </c>
      <c r="T42" s="79" t="s">
        <v>641</v>
      </c>
      <c r="U42" s="79" t="s">
        <v>357</v>
      </c>
      <c r="V42" s="79" t="s">
        <v>642</v>
      </c>
      <c r="W42" s="79" t="s">
        <v>643</v>
      </c>
      <c r="X42" s="83"/>
      <c r="AA42" s="204">
        <f>IF(OR(J42="Fail",ISBLANK(J42)),INDEX('Issue Code Table'!C:C,MATCH(N:N,'Issue Code Table'!A:A,0)),IF(M42="Critical",6,IF(M42="Significant",5,IF(M42="Moderate",3,2))))</f>
        <v>4</v>
      </c>
    </row>
    <row r="43" spans="1:27" ht="300" x14ac:dyDescent="0.25">
      <c r="A43" s="201" t="s">
        <v>644</v>
      </c>
      <c r="B43" s="217" t="s">
        <v>372</v>
      </c>
      <c r="C43" s="217" t="s">
        <v>373</v>
      </c>
      <c r="D43" s="208" t="s">
        <v>217</v>
      </c>
      <c r="E43" s="76" t="s">
        <v>645</v>
      </c>
      <c r="F43" s="208" t="s">
        <v>646</v>
      </c>
      <c r="G43" s="208" t="s">
        <v>220</v>
      </c>
      <c r="H43" s="208" t="s">
        <v>647</v>
      </c>
      <c r="I43" s="209"/>
      <c r="J43" s="297"/>
      <c r="K43" s="210" t="s">
        <v>648</v>
      </c>
      <c r="L43" s="205"/>
      <c r="M43" s="211" t="s">
        <v>223</v>
      </c>
      <c r="N43" s="211" t="s">
        <v>389</v>
      </c>
      <c r="O43" s="211" t="s">
        <v>390</v>
      </c>
      <c r="P43" s="62"/>
      <c r="Q43" s="212" t="s">
        <v>353</v>
      </c>
      <c r="R43" s="213" t="s">
        <v>649</v>
      </c>
      <c r="S43" s="79" t="s">
        <v>650</v>
      </c>
      <c r="T43" s="79" t="s">
        <v>651</v>
      </c>
      <c r="U43" s="79" t="s">
        <v>357</v>
      </c>
      <c r="V43" s="79" t="s">
        <v>652</v>
      </c>
      <c r="W43" s="79" t="s">
        <v>653</v>
      </c>
      <c r="X43" s="83"/>
      <c r="AA43" s="204">
        <f>IF(OR(J43="Fail",ISBLANK(J43)),INDEX('Issue Code Table'!C:C,MATCH(N:N,'Issue Code Table'!A:A,0)),IF(M43="Critical",6,IF(M43="Significant",5,IF(M43="Moderate",3,2))))</f>
        <v>4</v>
      </c>
    </row>
    <row r="44" spans="1:27" ht="125" x14ac:dyDescent="0.25">
      <c r="A44" s="201" t="s">
        <v>654</v>
      </c>
      <c r="B44" s="217" t="s">
        <v>372</v>
      </c>
      <c r="C44" s="217" t="s">
        <v>373</v>
      </c>
      <c r="D44" s="208" t="s">
        <v>217</v>
      </c>
      <c r="E44" s="76" t="s">
        <v>655</v>
      </c>
      <c r="F44" s="208" t="s">
        <v>656</v>
      </c>
      <c r="G44" s="208" t="s">
        <v>220</v>
      </c>
      <c r="H44" s="208" t="s">
        <v>657</v>
      </c>
      <c r="I44" s="209"/>
      <c r="J44" s="297"/>
      <c r="K44" s="210" t="s">
        <v>658</v>
      </c>
      <c r="L44" s="205"/>
      <c r="M44" s="211" t="s">
        <v>223</v>
      </c>
      <c r="N44" s="211" t="s">
        <v>389</v>
      </c>
      <c r="O44" s="211" t="s">
        <v>390</v>
      </c>
      <c r="P44" s="62"/>
      <c r="Q44" s="212" t="s">
        <v>353</v>
      </c>
      <c r="R44" s="213" t="s">
        <v>659</v>
      </c>
      <c r="S44" s="79" t="s">
        <v>660</v>
      </c>
      <c r="T44" s="79" t="s">
        <v>661</v>
      </c>
      <c r="U44" s="79" t="s">
        <v>357</v>
      </c>
      <c r="V44" s="79" t="s">
        <v>662</v>
      </c>
      <c r="W44" s="79" t="s">
        <v>663</v>
      </c>
      <c r="X44" s="83"/>
      <c r="AA44" s="204">
        <f>IF(OR(J44="Fail",ISBLANK(J44)),INDEX('Issue Code Table'!C:C,MATCH(N:N,'Issue Code Table'!A:A,0)),IF(M44="Critical",6,IF(M44="Significant",5,IF(M44="Moderate",3,2))))</f>
        <v>4</v>
      </c>
    </row>
    <row r="45" spans="1:27" ht="162.5" x14ac:dyDescent="0.25">
      <c r="A45" s="201" t="s">
        <v>664</v>
      </c>
      <c r="B45" s="217" t="s">
        <v>345</v>
      </c>
      <c r="C45" s="208" t="s">
        <v>346</v>
      </c>
      <c r="D45" s="208" t="s">
        <v>217</v>
      </c>
      <c r="E45" s="76" t="s">
        <v>665</v>
      </c>
      <c r="F45" s="208" t="s">
        <v>666</v>
      </c>
      <c r="G45" s="208" t="s">
        <v>220</v>
      </c>
      <c r="H45" s="208" t="s">
        <v>667</v>
      </c>
      <c r="I45" s="209"/>
      <c r="J45" s="297"/>
      <c r="K45" s="210" t="s">
        <v>668</v>
      </c>
      <c r="L45" s="205"/>
      <c r="M45" s="211" t="s">
        <v>223</v>
      </c>
      <c r="N45" s="211" t="s">
        <v>389</v>
      </c>
      <c r="O45" s="211" t="s">
        <v>390</v>
      </c>
      <c r="P45" s="62"/>
      <c r="Q45" s="212" t="s">
        <v>353</v>
      </c>
      <c r="R45" s="213" t="s">
        <v>669</v>
      </c>
      <c r="S45" s="79" t="s">
        <v>670</v>
      </c>
      <c r="T45" s="79" t="s">
        <v>671</v>
      </c>
      <c r="U45" s="79" t="s">
        <v>357</v>
      </c>
      <c r="V45" s="79" t="s">
        <v>672</v>
      </c>
      <c r="W45" s="79" t="s">
        <v>673</v>
      </c>
      <c r="X45" s="83"/>
      <c r="AA45" s="204">
        <f>IF(OR(J45="Fail",ISBLANK(J45)),INDEX('Issue Code Table'!C:C,MATCH(N:N,'Issue Code Table'!A:A,0)),IF(M45="Critical",6,IF(M45="Significant",5,IF(M45="Moderate",3,2))))</f>
        <v>4</v>
      </c>
    </row>
    <row r="46" spans="1:27" ht="112.5" x14ac:dyDescent="0.25">
      <c r="A46" s="201" t="s">
        <v>674</v>
      </c>
      <c r="B46" s="208" t="s">
        <v>345</v>
      </c>
      <c r="C46" s="208" t="s">
        <v>346</v>
      </c>
      <c r="D46" s="208" t="s">
        <v>217</v>
      </c>
      <c r="E46" s="76" t="s">
        <v>675</v>
      </c>
      <c r="F46" s="208" t="s">
        <v>676</v>
      </c>
      <c r="G46" s="208" t="s">
        <v>220</v>
      </c>
      <c r="H46" s="208" t="s">
        <v>677</v>
      </c>
      <c r="I46" s="209"/>
      <c r="J46" s="297"/>
      <c r="K46" s="210" t="s">
        <v>678</v>
      </c>
      <c r="L46" s="205"/>
      <c r="M46" s="211" t="s">
        <v>223</v>
      </c>
      <c r="N46" s="211" t="s">
        <v>389</v>
      </c>
      <c r="O46" s="211" t="s">
        <v>390</v>
      </c>
      <c r="P46" s="62"/>
      <c r="Q46" s="212" t="s">
        <v>353</v>
      </c>
      <c r="R46" s="213" t="s">
        <v>679</v>
      </c>
      <c r="S46" s="79" t="s">
        <v>680</v>
      </c>
      <c r="T46" s="79" t="s">
        <v>681</v>
      </c>
      <c r="U46" s="79" t="s">
        <v>357</v>
      </c>
      <c r="V46" s="79" t="s">
        <v>682</v>
      </c>
      <c r="W46" s="79" t="s">
        <v>683</v>
      </c>
      <c r="X46" s="83"/>
      <c r="AA46" s="204">
        <f>IF(OR(J46="Fail",ISBLANK(J46)),INDEX('Issue Code Table'!C:C,MATCH(N:N,'Issue Code Table'!A:A,0)),IF(M46="Critical",6,IF(M46="Significant",5,IF(M46="Moderate",3,2))))</f>
        <v>4</v>
      </c>
    </row>
    <row r="47" spans="1:27" ht="187.5" x14ac:dyDescent="0.25">
      <c r="A47" s="201" t="s">
        <v>684</v>
      </c>
      <c r="B47" s="208" t="s">
        <v>345</v>
      </c>
      <c r="C47" s="208" t="s">
        <v>346</v>
      </c>
      <c r="D47" s="208" t="s">
        <v>217</v>
      </c>
      <c r="E47" s="76" t="s">
        <v>685</v>
      </c>
      <c r="F47" s="208" t="s">
        <v>686</v>
      </c>
      <c r="G47" s="208" t="s">
        <v>220</v>
      </c>
      <c r="H47" s="208" t="s">
        <v>687</v>
      </c>
      <c r="I47" s="209"/>
      <c r="J47" s="297"/>
      <c r="K47" s="210" t="s">
        <v>688</v>
      </c>
      <c r="L47" s="205"/>
      <c r="M47" s="211" t="s">
        <v>223</v>
      </c>
      <c r="N47" s="211" t="s">
        <v>389</v>
      </c>
      <c r="O47" s="211" t="s">
        <v>390</v>
      </c>
      <c r="P47" s="62"/>
      <c r="Q47" s="212" t="s">
        <v>353</v>
      </c>
      <c r="R47" s="213" t="s">
        <v>689</v>
      </c>
      <c r="S47" s="79" t="s">
        <v>690</v>
      </c>
      <c r="T47" s="79" t="s">
        <v>691</v>
      </c>
      <c r="U47" s="79" t="s">
        <v>692</v>
      </c>
      <c r="V47" s="79" t="s">
        <v>693</v>
      </c>
      <c r="W47" s="79" t="s">
        <v>694</v>
      </c>
      <c r="X47" s="83"/>
      <c r="AA47" s="204">
        <f>IF(OR(J47="Fail",ISBLANK(J47)),INDEX('Issue Code Table'!C:C,MATCH(N:N,'Issue Code Table'!A:A,0)),IF(M47="Critical",6,IF(M47="Significant",5,IF(M47="Moderate",3,2))))</f>
        <v>4</v>
      </c>
    </row>
    <row r="48" spans="1:27" ht="125" x14ac:dyDescent="0.25">
      <c r="A48" s="201" t="s">
        <v>695</v>
      </c>
      <c r="B48" s="208" t="s">
        <v>372</v>
      </c>
      <c r="C48" s="208" t="s">
        <v>373</v>
      </c>
      <c r="D48" s="208" t="s">
        <v>217</v>
      </c>
      <c r="E48" s="76" t="s">
        <v>696</v>
      </c>
      <c r="F48" s="208" t="s">
        <v>697</v>
      </c>
      <c r="G48" s="208" t="s">
        <v>220</v>
      </c>
      <c r="H48" s="208" t="s">
        <v>698</v>
      </c>
      <c r="I48" s="209"/>
      <c r="J48" s="297"/>
      <c r="K48" s="210" t="s">
        <v>699</v>
      </c>
      <c r="L48" s="205"/>
      <c r="M48" s="211" t="s">
        <v>223</v>
      </c>
      <c r="N48" s="211" t="s">
        <v>389</v>
      </c>
      <c r="O48" s="211" t="s">
        <v>390</v>
      </c>
      <c r="P48" s="62"/>
      <c r="Q48" s="212" t="s">
        <v>353</v>
      </c>
      <c r="R48" s="213" t="s">
        <v>700</v>
      </c>
      <c r="S48" s="79" t="s">
        <v>701</v>
      </c>
      <c r="T48" s="79" t="s">
        <v>702</v>
      </c>
      <c r="U48" s="79" t="s">
        <v>357</v>
      </c>
      <c r="V48" s="79" t="s">
        <v>703</v>
      </c>
      <c r="W48" s="79" t="s">
        <v>704</v>
      </c>
      <c r="X48" s="83"/>
      <c r="AA48" s="204">
        <f>IF(OR(J48="Fail",ISBLANK(J48)),INDEX('Issue Code Table'!C:C,MATCH(N:N,'Issue Code Table'!A:A,0)),IF(M48="Critical",6,IF(M48="Significant",5,IF(M48="Moderate",3,2))))</f>
        <v>4</v>
      </c>
    </row>
    <row r="49" spans="1:27" ht="300" x14ac:dyDescent="0.25">
      <c r="A49" s="201" t="s">
        <v>705</v>
      </c>
      <c r="B49" s="217" t="s">
        <v>345</v>
      </c>
      <c r="C49" s="208" t="s">
        <v>346</v>
      </c>
      <c r="D49" s="208" t="s">
        <v>217</v>
      </c>
      <c r="E49" s="76" t="s">
        <v>706</v>
      </c>
      <c r="F49" s="208" t="s">
        <v>707</v>
      </c>
      <c r="G49" s="208" t="s">
        <v>220</v>
      </c>
      <c r="H49" s="208" t="s">
        <v>708</v>
      </c>
      <c r="I49" s="209"/>
      <c r="J49" s="297"/>
      <c r="K49" s="210" t="s">
        <v>709</v>
      </c>
      <c r="L49" s="205"/>
      <c r="M49" s="211" t="s">
        <v>223</v>
      </c>
      <c r="N49" s="211" t="s">
        <v>389</v>
      </c>
      <c r="O49" s="211" t="s">
        <v>390</v>
      </c>
      <c r="P49" s="62"/>
      <c r="Q49" s="212" t="s">
        <v>353</v>
      </c>
      <c r="R49" s="213" t="s">
        <v>710</v>
      </c>
      <c r="S49" s="79" t="s">
        <v>711</v>
      </c>
      <c r="T49" s="79" t="s">
        <v>712</v>
      </c>
      <c r="U49" s="79" t="s">
        <v>713</v>
      </c>
      <c r="V49" s="79" t="s">
        <v>714</v>
      </c>
      <c r="W49" s="79" t="s">
        <v>715</v>
      </c>
      <c r="X49" s="83"/>
      <c r="AA49" s="204">
        <f>IF(OR(J49="Fail",ISBLANK(J49)),INDEX('Issue Code Table'!C:C,MATCH(N:N,'Issue Code Table'!A:A,0)),IF(M49="Critical",6,IF(M49="Significant",5,IF(M49="Moderate",3,2))))</f>
        <v>4</v>
      </c>
    </row>
    <row r="50" spans="1:27" ht="187.5" x14ac:dyDescent="0.25">
      <c r="A50" s="201" t="s">
        <v>716</v>
      </c>
      <c r="B50" s="217" t="s">
        <v>345</v>
      </c>
      <c r="C50" s="208" t="s">
        <v>346</v>
      </c>
      <c r="D50" s="208" t="s">
        <v>217</v>
      </c>
      <c r="E50" s="76" t="s">
        <v>717</v>
      </c>
      <c r="F50" s="208" t="s">
        <v>718</v>
      </c>
      <c r="G50" s="208" t="s">
        <v>220</v>
      </c>
      <c r="H50" s="208" t="s">
        <v>719</v>
      </c>
      <c r="I50" s="209"/>
      <c r="J50" s="297"/>
      <c r="K50" s="210" t="s">
        <v>720</v>
      </c>
      <c r="L50" s="205"/>
      <c r="M50" s="211" t="s">
        <v>223</v>
      </c>
      <c r="N50" s="211" t="s">
        <v>389</v>
      </c>
      <c r="O50" s="211" t="s">
        <v>390</v>
      </c>
      <c r="P50" s="62"/>
      <c r="Q50" s="212" t="s">
        <v>353</v>
      </c>
      <c r="R50" s="213" t="s">
        <v>721</v>
      </c>
      <c r="S50" s="79" t="s">
        <v>722</v>
      </c>
      <c r="T50" s="79" t="s">
        <v>723</v>
      </c>
      <c r="U50" s="79" t="s">
        <v>724</v>
      </c>
      <c r="V50" s="79" t="s">
        <v>725</v>
      </c>
      <c r="W50" s="79" t="s">
        <v>726</v>
      </c>
      <c r="X50" s="83"/>
      <c r="AA50" s="204">
        <f>IF(OR(J50="Fail",ISBLANK(J50)),INDEX('Issue Code Table'!C:C,MATCH(N:N,'Issue Code Table'!A:A,0)),IF(M50="Critical",6,IF(M50="Significant",5,IF(M50="Moderate",3,2))))</f>
        <v>4</v>
      </c>
    </row>
    <row r="51" spans="1:27" ht="187.5" x14ac:dyDescent="0.25">
      <c r="A51" s="201" t="s">
        <v>727</v>
      </c>
      <c r="B51" s="217" t="s">
        <v>372</v>
      </c>
      <c r="C51" s="217" t="s">
        <v>373</v>
      </c>
      <c r="D51" s="208" t="s">
        <v>217</v>
      </c>
      <c r="E51" s="76" t="s">
        <v>728</v>
      </c>
      <c r="F51" s="208" t="s">
        <v>729</v>
      </c>
      <c r="G51" s="208" t="s">
        <v>220</v>
      </c>
      <c r="H51" s="208" t="s">
        <v>730</v>
      </c>
      <c r="I51" s="209"/>
      <c r="J51" s="297"/>
      <c r="K51" s="210" t="s">
        <v>731</v>
      </c>
      <c r="L51" s="205"/>
      <c r="M51" s="211" t="s">
        <v>223</v>
      </c>
      <c r="N51" s="211" t="s">
        <v>389</v>
      </c>
      <c r="O51" s="211" t="s">
        <v>390</v>
      </c>
      <c r="P51" s="62"/>
      <c r="Q51" s="212" t="s">
        <v>353</v>
      </c>
      <c r="R51" s="213" t="s">
        <v>732</v>
      </c>
      <c r="S51" s="79" t="s">
        <v>733</v>
      </c>
      <c r="T51" s="79" t="s">
        <v>734</v>
      </c>
      <c r="U51" s="79" t="s">
        <v>735</v>
      </c>
      <c r="V51" s="79" t="s">
        <v>736</v>
      </c>
      <c r="W51" s="79" t="s">
        <v>737</v>
      </c>
      <c r="X51" s="83"/>
      <c r="AA51" s="204">
        <f>IF(OR(J51="Fail",ISBLANK(J51)),INDEX('Issue Code Table'!C:C,MATCH(N:N,'Issue Code Table'!A:A,0)),IF(M51="Critical",6,IF(M51="Significant",5,IF(M51="Moderate",3,2))))</f>
        <v>4</v>
      </c>
    </row>
    <row r="52" spans="1:27" ht="137.5" x14ac:dyDescent="0.25">
      <c r="A52" s="201" t="s">
        <v>738</v>
      </c>
      <c r="B52" s="217" t="s">
        <v>345</v>
      </c>
      <c r="C52" s="208" t="s">
        <v>346</v>
      </c>
      <c r="D52" s="208" t="s">
        <v>217</v>
      </c>
      <c r="E52" s="76" t="s">
        <v>739</v>
      </c>
      <c r="F52" s="208" t="s">
        <v>740</v>
      </c>
      <c r="G52" s="208" t="s">
        <v>220</v>
      </c>
      <c r="H52" s="208" t="s">
        <v>741</v>
      </c>
      <c r="I52" s="209"/>
      <c r="J52" s="297"/>
      <c r="K52" s="210" t="s">
        <v>742</v>
      </c>
      <c r="L52" s="205"/>
      <c r="M52" s="211" t="s">
        <v>182</v>
      </c>
      <c r="N52" s="211" t="s">
        <v>351</v>
      </c>
      <c r="O52" s="211" t="s">
        <v>352</v>
      </c>
      <c r="P52" s="62"/>
      <c r="Q52" s="212" t="s">
        <v>353</v>
      </c>
      <c r="R52" s="213" t="s">
        <v>743</v>
      </c>
      <c r="S52" s="79" t="s">
        <v>744</v>
      </c>
      <c r="T52" s="79" t="s">
        <v>745</v>
      </c>
      <c r="U52" s="79" t="s">
        <v>357</v>
      </c>
      <c r="V52" s="79" t="s">
        <v>746</v>
      </c>
      <c r="W52" s="79" t="s">
        <v>747</v>
      </c>
      <c r="X52" s="83" t="s">
        <v>247</v>
      </c>
      <c r="AA52" s="204">
        <f>IF(OR(J52="Fail",ISBLANK(J52)),INDEX('Issue Code Table'!C:C,MATCH(N:N,'Issue Code Table'!A:A,0)),IF(M52="Critical",6,IF(M52="Significant",5,IF(M52="Moderate",3,2))))</f>
        <v>5</v>
      </c>
    </row>
    <row r="53" spans="1:27" ht="187.5" x14ac:dyDescent="0.25">
      <c r="A53" s="201" t="s">
        <v>748</v>
      </c>
      <c r="B53" s="218" t="s">
        <v>749</v>
      </c>
      <c r="C53" s="218" t="s">
        <v>750</v>
      </c>
      <c r="D53" s="208" t="s">
        <v>217</v>
      </c>
      <c r="E53" s="76" t="s">
        <v>751</v>
      </c>
      <c r="F53" s="208" t="s">
        <v>752</v>
      </c>
      <c r="G53" s="208" t="s">
        <v>220</v>
      </c>
      <c r="H53" s="208" t="s">
        <v>753</v>
      </c>
      <c r="I53" s="209"/>
      <c r="J53" s="297"/>
      <c r="K53" s="210" t="s">
        <v>754</v>
      </c>
      <c r="L53" s="205"/>
      <c r="M53" s="211" t="s">
        <v>182</v>
      </c>
      <c r="N53" s="211" t="s">
        <v>755</v>
      </c>
      <c r="O53" s="211" t="s">
        <v>756</v>
      </c>
      <c r="P53" s="62"/>
      <c r="Q53" s="212" t="s">
        <v>757</v>
      </c>
      <c r="R53" s="213" t="s">
        <v>758</v>
      </c>
      <c r="S53" s="79" t="s">
        <v>759</v>
      </c>
      <c r="T53" s="79" t="s">
        <v>760</v>
      </c>
      <c r="U53" s="79" t="s">
        <v>761</v>
      </c>
      <c r="V53" s="79" t="s">
        <v>762</v>
      </c>
      <c r="W53" s="79" t="s">
        <v>763</v>
      </c>
      <c r="X53" s="83" t="s">
        <v>247</v>
      </c>
      <c r="AA53" s="204">
        <f>IF(OR(J53="Fail",ISBLANK(J53)),INDEX('Issue Code Table'!C:C,MATCH(N:N,'Issue Code Table'!A:A,0)),IF(M53="Critical",6,IF(M53="Significant",5,IF(M53="Moderate",3,2))))</f>
        <v>6</v>
      </c>
    </row>
    <row r="54" spans="1:27" ht="125" x14ac:dyDescent="0.25">
      <c r="A54" s="201" t="s">
        <v>764</v>
      </c>
      <c r="B54" s="218" t="s">
        <v>749</v>
      </c>
      <c r="C54" s="218" t="s">
        <v>750</v>
      </c>
      <c r="D54" s="208" t="s">
        <v>217</v>
      </c>
      <c r="E54" s="76" t="s">
        <v>765</v>
      </c>
      <c r="F54" s="208" t="s">
        <v>766</v>
      </c>
      <c r="G54" s="208" t="s">
        <v>767</v>
      </c>
      <c r="H54" s="208" t="s">
        <v>768</v>
      </c>
      <c r="I54" s="209"/>
      <c r="J54" s="297"/>
      <c r="K54" s="210" t="s">
        <v>769</v>
      </c>
      <c r="L54" s="205"/>
      <c r="M54" s="211" t="s">
        <v>223</v>
      </c>
      <c r="N54" s="211" t="s">
        <v>770</v>
      </c>
      <c r="O54" s="211" t="s">
        <v>771</v>
      </c>
      <c r="P54" s="62"/>
      <c r="Q54" s="212" t="s">
        <v>757</v>
      </c>
      <c r="R54" s="213" t="s">
        <v>772</v>
      </c>
      <c r="S54" s="79" t="s">
        <v>773</v>
      </c>
      <c r="T54" s="79" t="s">
        <v>774</v>
      </c>
      <c r="U54" s="79" t="s">
        <v>775</v>
      </c>
      <c r="V54" s="79" t="s">
        <v>776</v>
      </c>
      <c r="W54" s="79" t="s">
        <v>777</v>
      </c>
      <c r="X54" s="83"/>
      <c r="AA54" s="204">
        <f>IF(OR(J54="Fail",ISBLANK(J54)),INDEX('Issue Code Table'!C:C,MATCH(N:N,'Issue Code Table'!A:A,0)),IF(M54="Critical",6,IF(M54="Significant",5,IF(M54="Moderate",3,2))))</f>
        <v>4</v>
      </c>
    </row>
    <row r="55" spans="1:27" ht="187.5" x14ac:dyDescent="0.25">
      <c r="A55" s="201" t="s">
        <v>778</v>
      </c>
      <c r="B55" s="218" t="s">
        <v>749</v>
      </c>
      <c r="C55" s="218" t="s">
        <v>750</v>
      </c>
      <c r="D55" s="208" t="s">
        <v>217</v>
      </c>
      <c r="E55" s="76" t="s">
        <v>779</v>
      </c>
      <c r="F55" s="208" t="s">
        <v>780</v>
      </c>
      <c r="G55" s="208" t="s">
        <v>220</v>
      </c>
      <c r="H55" s="208" t="s">
        <v>781</v>
      </c>
      <c r="I55" s="209"/>
      <c r="J55" s="297"/>
      <c r="K55" s="210" t="s">
        <v>782</v>
      </c>
      <c r="L55" s="205"/>
      <c r="M55" s="211" t="s">
        <v>182</v>
      </c>
      <c r="N55" s="211" t="s">
        <v>518</v>
      </c>
      <c r="O55" s="211" t="s">
        <v>519</v>
      </c>
      <c r="P55" s="62"/>
      <c r="Q55" s="212" t="s">
        <v>757</v>
      </c>
      <c r="R55" s="213" t="s">
        <v>783</v>
      </c>
      <c r="S55" s="79" t="s">
        <v>784</v>
      </c>
      <c r="T55" s="79" t="s">
        <v>785</v>
      </c>
      <c r="U55" s="79" t="s">
        <v>786</v>
      </c>
      <c r="V55" s="79" t="s">
        <v>787</v>
      </c>
      <c r="W55" s="79" t="s">
        <v>788</v>
      </c>
      <c r="X55" s="83" t="s">
        <v>247</v>
      </c>
      <c r="AA55" s="204">
        <f>IF(OR(J55="Fail",ISBLANK(J55)),INDEX('Issue Code Table'!C:C,MATCH(N:N,'Issue Code Table'!A:A,0)),IF(M55="Critical",6,IF(M55="Significant",5,IF(M55="Moderate",3,2))))</f>
        <v>6</v>
      </c>
    </row>
    <row r="56" spans="1:27" ht="162.5" x14ac:dyDescent="0.25">
      <c r="A56" s="201" t="s">
        <v>789</v>
      </c>
      <c r="B56" s="208" t="s">
        <v>372</v>
      </c>
      <c r="C56" s="208" t="s">
        <v>373</v>
      </c>
      <c r="D56" s="208" t="s">
        <v>217</v>
      </c>
      <c r="E56" s="76" t="s">
        <v>790</v>
      </c>
      <c r="F56" s="208" t="s">
        <v>791</v>
      </c>
      <c r="G56" s="208" t="s">
        <v>792</v>
      </c>
      <c r="H56" s="208" t="s">
        <v>793</v>
      </c>
      <c r="I56" s="209"/>
      <c r="J56" s="297"/>
      <c r="K56" s="210" t="s">
        <v>794</v>
      </c>
      <c r="L56" s="205"/>
      <c r="M56" s="211" t="s">
        <v>182</v>
      </c>
      <c r="N56" s="211" t="s">
        <v>795</v>
      </c>
      <c r="O56" s="211" t="s">
        <v>796</v>
      </c>
      <c r="P56" s="62"/>
      <c r="Q56" s="212" t="s">
        <v>757</v>
      </c>
      <c r="R56" s="213" t="s">
        <v>797</v>
      </c>
      <c r="S56" s="79" t="s">
        <v>798</v>
      </c>
      <c r="T56" s="79" t="s">
        <v>799</v>
      </c>
      <c r="U56" s="79" t="s">
        <v>357</v>
      </c>
      <c r="V56" s="79" t="s">
        <v>800</v>
      </c>
      <c r="W56" s="79" t="s">
        <v>801</v>
      </c>
      <c r="X56" s="83" t="s">
        <v>247</v>
      </c>
      <c r="AA56" s="204">
        <f>IF(OR(J56="Fail",ISBLANK(J56)),INDEX('Issue Code Table'!C:C,MATCH(N:N,'Issue Code Table'!A:A,0)),IF(M56="Critical",6,IF(M56="Significant",5,IF(M56="Moderate",3,2))))</f>
        <v>5</v>
      </c>
    </row>
    <row r="57" spans="1:27" ht="200" x14ac:dyDescent="0.25">
      <c r="A57" s="201" t="s">
        <v>802</v>
      </c>
      <c r="B57" s="218" t="s">
        <v>749</v>
      </c>
      <c r="C57" s="218" t="s">
        <v>750</v>
      </c>
      <c r="D57" s="208" t="s">
        <v>217</v>
      </c>
      <c r="E57" s="76" t="s">
        <v>803</v>
      </c>
      <c r="F57" s="208" t="s">
        <v>804</v>
      </c>
      <c r="G57" s="208" t="s">
        <v>220</v>
      </c>
      <c r="H57" s="208" t="s">
        <v>805</v>
      </c>
      <c r="I57" s="209"/>
      <c r="J57" s="297"/>
      <c r="K57" s="210" t="s">
        <v>806</v>
      </c>
      <c r="L57" s="205"/>
      <c r="M57" s="211" t="s">
        <v>309</v>
      </c>
      <c r="N57" s="211" t="s">
        <v>755</v>
      </c>
      <c r="O57" s="211" t="s">
        <v>756</v>
      </c>
      <c r="P57" s="62"/>
      <c r="Q57" s="212" t="s">
        <v>757</v>
      </c>
      <c r="R57" s="213" t="s">
        <v>807</v>
      </c>
      <c r="S57" s="79" t="s">
        <v>808</v>
      </c>
      <c r="T57" s="79" t="s">
        <v>809</v>
      </c>
      <c r="U57" s="79" t="s">
        <v>810</v>
      </c>
      <c r="V57" s="79" t="s">
        <v>811</v>
      </c>
      <c r="W57" s="79" t="s">
        <v>812</v>
      </c>
      <c r="X57" s="83"/>
      <c r="AA57" s="204">
        <f>IF(OR(J57="Fail",ISBLANK(J57)),INDEX('Issue Code Table'!C:C,MATCH(N:N,'Issue Code Table'!A:A,0)),IF(M57="Critical",6,IF(M57="Significant",5,IF(M57="Moderate",3,2))))</f>
        <v>6</v>
      </c>
    </row>
    <row r="58" spans="1:27" ht="125" x14ac:dyDescent="0.25">
      <c r="A58" s="201" t="s">
        <v>813</v>
      </c>
      <c r="B58" s="218" t="s">
        <v>749</v>
      </c>
      <c r="C58" s="218" t="s">
        <v>750</v>
      </c>
      <c r="D58" s="208" t="s">
        <v>217</v>
      </c>
      <c r="E58" s="76" t="s">
        <v>814</v>
      </c>
      <c r="F58" s="208" t="s">
        <v>815</v>
      </c>
      <c r="G58" s="208" t="s">
        <v>220</v>
      </c>
      <c r="H58" s="208" t="s">
        <v>816</v>
      </c>
      <c r="I58" s="209"/>
      <c r="J58" s="297"/>
      <c r="K58" s="210" t="s">
        <v>817</v>
      </c>
      <c r="L58" s="205"/>
      <c r="M58" s="211" t="s">
        <v>309</v>
      </c>
      <c r="N58" s="211" t="s">
        <v>755</v>
      </c>
      <c r="O58" s="211" t="s">
        <v>756</v>
      </c>
      <c r="P58" s="62"/>
      <c r="Q58" s="212" t="s">
        <v>757</v>
      </c>
      <c r="R58" s="213" t="s">
        <v>818</v>
      </c>
      <c r="S58" s="79" t="s">
        <v>819</v>
      </c>
      <c r="T58" s="79" t="s">
        <v>820</v>
      </c>
      <c r="U58" s="79" t="s">
        <v>821</v>
      </c>
      <c r="V58" s="79" t="s">
        <v>822</v>
      </c>
      <c r="W58" s="79" t="s">
        <v>823</v>
      </c>
      <c r="X58" s="83"/>
      <c r="AA58" s="204">
        <f>IF(OR(J58="Fail",ISBLANK(J58)),INDEX('Issue Code Table'!C:C,MATCH(N:N,'Issue Code Table'!A:A,0)),IF(M58="Critical",6,IF(M58="Significant",5,IF(M58="Moderate",3,2))))</f>
        <v>6</v>
      </c>
    </row>
    <row r="59" spans="1:27" ht="325" x14ac:dyDescent="0.25">
      <c r="A59" s="201" t="s">
        <v>824</v>
      </c>
      <c r="B59" s="217" t="s">
        <v>825</v>
      </c>
      <c r="C59" s="208" t="s">
        <v>826</v>
      </c>
      <c r="D59" s="208" t="s">
        <v>217</v>
      </c>
      <c r="E59" s="76" t="s">
        <v>827</v>
      </c>
      <c r="F59" s="208" t="s">
        <v>828</v>
      </c>
      <c r="G59" s="208" t="s">
        <v>829</v>
      </c>
      <c r="H59" s="208" t="s">
        <v>830</v>
      </c>
      <c r="I59" s="209"/>
      <c r="J59" s="297"/>
      <c r="K59" s="210" t="s">
        <v>831</v>
      </c>
      <c r="L59" s="205"/>
      <c r="M59" s="211" t="s">
        <v>182</v>
      </c>
      <c r="N59" s="211" t="s">
        <v>832</v>
      </c>
      <c r="O59" s="211" t="s">
        <v>833</v>
      </c>
      <c r="P59" s="62"/>
      <c r="Q59" s="212" t="s">
        <v>834</v>
      </c>
      <c r="R59" s="213" t="s">
        <v>835</v>
      </c>
      <c r="S59" s="79" t="s">
        <v>836</v>
      </c>
      <c r="T59" s="79" t="s">
        <v>837</v>
      </c>
      <c r="U59" s="79" t="s">
        <v>357</v>
      </c>
      <c r="V59" s="79" t="s">
        <v>838</v>
      </c>
      <c r="W59" s="79" t="s">
        <v>839</v>
      </c>
      <c r="X59" s="83" t="s">
        <v>247</v>
      </c>
      <c r="AA59" s="204">
        <f>IF(OR(J59="Fail",ISBLANK(J59)),INDEX('Issue Code Table'!C:C,MATCH(N:N,'Issue Code Table'!A:A,0)),IF(M59="Critical",6,IF(M59="Significant",5,IF(M59="Moderate",3,2))))</f>
        <v>5</v>
      </c>
    </row>
    <row r="60" spans="1:27" ht="409.5" x14ac:dyDescent="0.25">
      <c r="A60" s="201" t="s">
        <v>840</v>
      </c>
      <c r="B60" s="217" t="s">
        <v>825</v>
      </c>
      <c r="C60" s="208" t="s">
        <v>826</v>
      </c>
      <c r="D60" s="208" t="s">
        <v>217</v>
      </c>
      <c r="E60" s="76" t="s">
        <v>841</v>
      </c>
      <c r="F60" s="208" t="s">
        <v>842</v>
      </c>
      <c r="G60" s="208" t="s">
        <v>843</v>
      </c>
      <c r="H60" s="208" t="s">
        <v>844</v>
      </c>
      <c r="I60" s="209"/>
      <c r="J60" s="297"/>
      <c r="K60" s="210" t="s">
        <v>845</v>
      </c>
      <c r="L60" s="205"/>
      <c r="M60" s="211" t="s">
        <v>309</v>
      </c>
      <c r="N60" s="211" t="s">
        <v>846</v>
      </c>
      <c r="O60" s="211" t="s">
        <v>847</v>
      </c>
      <c r="P60" s="62"/>
      <c r="Q60" s="212" t="s">
        <v>834</v>
      </c>
      <c r="R60" s="213" t="s">
        <v>848</v>
      </c>
      <c r="S60" s="79" t="s">
        <v>849</v>
      </c>
      <c r="T60" s="79" t="s">
        <v>850</v>
      </c>
      <c r="U60" s="79" t="s">
        <v>357</v>
      </c>
      <c r="V60" s="79" t="s">
        <v>851</v>
      </c>
      <c r="W60" s="79" t="s">
        <v>852</v>
      </c>
      <c r="X60" s="83"/>
      <c r="AA60" s="204">
        <f>IF(OR(J60="Fail",ISBLANK(J60)),INDEX('Issue Code Table'!C:C,MATCH(N:N,'Issue Code Table'!A:A,0)),IF(M60="Critical",6,IF(M60="Significant",5,IF(M60="Moderate",3,2))))</f>
        <v>4</v>
      </c>
    </row>
    <row r="61" spans="1:27" ht="125" x14ac:dyDescent="0.25">
      <c r="A61" s="201" t="s">
        <v>853</v>
      </c>
      <c r="B61" s="208" t="s">
        <v>854</v>
      </c>
      <c r="C61" s="208" t="s">
        <v>855</v>
      </c>
      <c r="D61" s="208" t="s">
        <v>217</v>
      </c>
      <c r="E61" s="76" t="s">
        <v>856</v>
      </c>
      <c r="F61" s="208" t="s">
        <v>857</v>
      </c>
      <c r="G61" s="208" t="s">
        <v>858</v>
      </c>
      <c r="H61" s="208" t="s">
        <v>859</v>
      </c>
      <c r="I61" s="209"/>
      <c r="J61" s="297"/>
      <c r="K61" s="210" t="s">
        <v>860</v>
      </c>
      <c r="L61" s="205"/>
      <c r="M61" s="211" t="s">
        <v>223</v>
      </c>
      <c r="N61" s="211" t="s">
        <v>389</v>
      </c>
      <c r="O61" s="211" t="s">
        <v>390</v>
      </c>
      <c r="P61" s="62"/>
      <c r="Q61" s="212" t="s">
        <v>861</v>
      </c>
      <c r="R61" s="213" t="s">
        <v>862</v>
      </c>
      <c r="S61" s="79" t="s">
        <v>863</v>
      </c>
      <c r="T61" s="79" t="s">
        <v>864</v>
      </c>
      <c r="U61" s="79" t="s">
        <v>357</v>
      </c>
      <c r="V61" s="79" t="s">
        <v>865</v>
      </c>
      <c r="W61" s="283" t="s">
        <v>866</v>
      </c>
      <c r="X61" s="83"/>
      <c r="AA61" s="204">
        <f>IF(OR(J61="Fail",ISBLANK(J61)),INDEX('Issue Code Table'!C:C,MATCH(N:N,'Issue Code Table'!A:A,0)),IF(M61="Critical",6,IF(M61="Significant",5,IF(M61="Moderate",3,2))))</f>
        <v>4</v>
      </c>
    </row>
    <row r="62" spans="1:27" ht="162.5" x14ac:dyDescent="0.25">
      <c r="A62" s="201" t="s">
        <v>867</v>
      </c>
      <c r="B62" s="208" t="s">
        <v>372</v>
      </c>
      <c r="C62" s="208" t="s">
        <v>373</v>
      </c>
      <c r="D62" s="208" t="s">
        <v>217</v>
      </c>
      <c r="E62" s="76" t="s">
        <v>868</v>
      </c>
      <c r="F62" s="208" t="s">
        <v>869</v>
      </c>
      <c r="G62" s="208" t="s">
        <v>870</v>
      </c>
      <c r="H62" s="208" t="s">
        <v>871</v>
      </c>
      <c r="I62" s="209"/>
      <c r="J62" s="297"/>
      <c r="K62" s="210" t="s">
        <v>872</v>
      </c>
      <c r="L62" s="205"/>
      <c r="M62" s="211" t="s">
        <v>223</v>
      </c>
      <c r="N62" s="211" t="s">
        <v>389</v>
      </c>
      <c r="O62" s="211" t="s">
        <v>390</v>
      </c>
      <c r="P62" s="62"/>
      <c r="Q62" s="212" t="s">
        <v>861</v>
      </c>
      <c r="R62" s="213" t="s">
        <v>873</v>
      </c>
      <c r="S62" s="79" t="s">
        <v>874</v>
      </c>
      <c r="T62" s="79" t="s">
        <v>875</v>
      </c>
      <c r="U62" s="79" t="s">
        <v>357</v>
      </c>
      <c r="V62" s="79" t="s">
        <v>876</v>
      </c>
      <c r="W62" s="79" t="s">
        <v>877</v>
      </c>
      <c r="X62" s="83"/>
      <c r="AA62" s="204">
        <f>IF(OR(J62="Fail",ISBLANK(J62)),INDEX('Issue Code Table'!C:C,MATCH(N:N,'Issue Code Table'!A:A,0)),IF(M62="Critical",6,IF(M62="Significant",5,IF(M62="Moderate",3,2))))</f>
        <v>4</v>
      </c>
    </row>
    <row r="63" spans="1:27" ht="350" x14ac:dyDescent="0.25">
      <c r="A63" s="201" t="s">
        <v>878</v>
      </c>
      <c r="B63" s="208" t="s">
        <v>372</v>
      </c>
      <c r="C63" s="208" t="s">
        <v>373</v>
      </c>
      <c r="D63" s="208" t="s">
        <v>217</v>
      </c>
      <c r="E63" s="76" t="s">
        <v>879</v>
      </c>
      <c r="F63" s="208" t="s">
        <v>880</v>
      </c>
      <c r="G63" s="208" t="s">
        <v>881</v>
      </c>
      <c r="H63" s="208" t="s">
        <v>882</v>
      </c>
      <c r="I63" s="209"/>
      <c r="J63" s="297"/>
      <c r="K63" s="210" t="s">
        <v>883</v>
      </c>
      <c r="L63" s="205"/>
      <c r="M63" s="211" t="s">
        <v>182</v>
      </c>
      <c r="N63" s="211" t="s">
        <v>884</v>
      </c>
      <c r="O63" s="211" t="s">
        <v>885</v>
      </c>
      <c r="P63" s="62"/>
      <c r="Q63" s="212" t="s">
        <v>886</v>
      </c>
      <c r="R63" s="213" t="s">
        <v>887</v>
      </c>
      <c r="S63" s="79" t="s">
        <v>888</v>
      </c>
      <c r="T63" s="79" t="s">
        <v>889</v>
      </c>
      <c r="U63" s="79" t="s">
        <v>890</v>
      </c>
      <c r="V63" s="79" t="s">
        <v>891</v>
      </c>
      <c r="W63" s="79" t="s">
        <v>892</v>
      </c>
      <c r="X63" s="83" t="s">
        <v>247</v>
      </c>
      <c r="AA63" s="204">
        <f>IF(OR(J63="Fail",ISBLANK(J63)),INDEX('Issue Code Table'!C:C,MATCH(N:N,'Issue Code Table'!A:A,0)),IF(M63="Critical",6,IF(M63="Significant",5,IF(M63="Moderate",3,2))))</f>
        <v>6</v>
      </c>
    </row>
    <row r="64" spans="1:27" ht="162.5" x14ac:dyDescent="0.25">
      <c r="A64" s="201" t="s">
        <v>893</v>
      </c>
      <c r="B64" s="208" t="s">
        <v>345</v>
      </c>
      <c r="C64" s="208" t="s">
        <v>346</v>
      </c>
      <c r="D64" s="208" t="s">
        <v>217</v>
      </c>
      <c r="E64" s="76" t="s">
        <v>894</v>
      </c>
      <c r="F64" s="208" t="s">
        <v>895</v>
      </c>
      <c r="G64" s="208" t="s">
        <v>896</v>
      </c>
      <c r="H64" s="208" t="s">
        <v>897</v>
      </c>
      <c r="I64" s="209"/>
      <c r="J64" s="297"/>
      <c r="K64" s="210" t="s">
        <v>898</v>
      </c>
      <c r="L64" s="205"/>
      <c r="M64" s="211" t="s">
        <v>182</v>
      </c>
      <c r="N64" s="211" t="s">
        <v>884</v>
      </c>
      <c r="O64" s="211" t="s">
        <v>885</v>
      </c>
      <c r="P64" s="62"/>
      <c r="Q64" s="212" t="s">
        <v>886</v>
      </c>
      <c r="R64" s="213" t="s">
        <v>899</v>
      </c>
      <c r="S64" s="79" t="s">
        <v>888</v>
      </c>
      <c r="T64" s="79" t="s">
        <v>900</v>
      </c>
      <c r="U64" s="79" t="s">
        <v>901</v>
      </c>
      <c r="V64" s="79" t="s">
        <v>902</v>
      </c>
      <c r="W64" s="79" t="s">
        <v>903</v>
      </c>
      <c r="X64" s="83" t="s">
        <v>247</v>
      </c>
      <c r="AA64" s="204">
        <f>IF(OR(J64="Fail",ISBLANK(J64)),INDEX('Issue Code Table'!C:C,MATCH(N:N,'Issue Code Table'!A:A,0)),IF(M64="Critical",6,IF(M64="Significant",5,IF(M64="Moderate",3,2))))</f>
        <v>6</v>
      </c>
    </row>
    <row r="65" spans="1:27" ht="162.5" x14ac:dyDescent="0.25">
      <c r="A65" s="201" t="s">
        <v>904</v>
      </c>
      <c r="B65" s="208" t="s">
        <v>372</v>
      </c>
      <c r="C65" s="208" t="s">
        <v>373</v>
      </c>
      <c r="D65" s="208" t="s">
        <v>217</v>
      </c>
      <c r="E65" s="76" t="s">
        <v>905</v>
      </c>
      <c r="F65" s="208" t="s">
        <v>906</v>
      </c>
      <c r="G65" s="208" t="s">
        <v>907</v>
      </c>
      <c r="H65" s="208" t="s">
        <v>908</v>
      </c>
      <c r="I65" s="209"/>
      <c r="J65" s="297"/>
      <c r="K65" s="210" t="s">
        <v>909</v>
      </c>
      <c r="L65" s="205"/>
      <c r="M65" s="211" t="s">
        <v>182</v>
      </c>
      <c r="N65" s="211" t="s">
        <v>884</v>
      </c>
      <c r="O65" s="211" t="s">
        <v>885</v>
      </c>
      <c r="P65" s="62"/>
      <c r="Q65" s="212" t="s">
        <v>886</v>
      </c>
      <c r="R65" s="213" t="s">
        <v>910</v>
      </c>
      <c r="S65" s="79" t="s">
        <v>888</v>
      </c>
      <c r="T65" s="79" t="s">
        <v>911</v>
      </c>
      <c r="U65" s="79" t="s">
        <v>912</v>
      </c>
      <c r="V65" s="79" t="s">
        <v>913</v>
      </c>
      <c r="W65" s="79" t="s">
        <v>914</v>
      </c>
      <c r="X65" s="83" t="s">
        <v>247</v>
      </c>
      <c r="AA65" s="204">
        <f>IF(OR(J65="Fail",ISBLANK(J65)),INDEX('Issue Code Table'!C:C,MATCH(N:N,'Issue Code Table'!A:A,0)),IF(M65="Critical",6,IF(M65="Significant",5,IF(M65="Moderate",3,2))))</f>
        <v>6</v>
      </c>
    </row>
    <row r="66" spans="1:27" ht="125" x14ac:dyDescent="0.25">
      <c r="A66" s="201" t="s">
        <v>915</v>
      </c>
      <c r="B66" s="208" t="s">
        <v>215</v>
      </c>
      <c r="C66" s="208" t="s">
        <v>216</v>
      </c>
      <c r="D66" s="208" t="s">
        <v>217</v>
      </c>
      <c r="E66" s="76" t="s">
        <v>916</v>
      </c>
      <c r="F66" s="208" t="s">
        <v>917</v>
      </c>
      <c r="G66" s="208" t="s">
        <v>918</v>
      </c>
      <c r="H66" s="208" t="s">
        <v>919</v>
      </c>
      <c r="I66" s="209"/>
      <c r="J66" s="297"/>
      <c r="K66" s="210" t="s">
        <v>920</v>
      </c>
      <c r="L66" s="205"/>
      <c r="M66" s="211" t="s">
        <v>182</v>
      </c>
      <c r="N66" s="211" t="s">
        <v>795</v>
      </c>
      <c r="O66" s="211" t="s">
        <v>796</v>
      </c>
      <c r="P66" s="62"/>
      <c r="Q66" s="212" t="s">
        <v>886</v>
      </c>
      <c r="R66" s="213" t="s">
        <v>921</v>
      </c>
      <c r="S66" s="79" t="s">
        <v>922</v>
      </c>
      <c r="T66" s="79" t="s">
        <v>923</v>
      </c>
      <c r="U66" s="79" t="s">
        <v>357</v>
      </c>
      <c r="V66" s="79" t="s">
        <v>924</v>
      </c>
      <c r="W66" s="79" t="s">
        <v>925</v>
      </c>
      <c r="X66" s="83" t="s">
        <v>247</v>
      </c>
      <c r="AA66" s="204">
        <f>IF(OR(J66="Fail",ISBLANK(J66)),INDEX('Issue Code Table'!C:C,MATCH(N:N,'Issue Code Table'!A:A,0)),IF(M66="Critical",6,IF(M66="Significant",5,IF(M66="Moderate",3,2))))</f>
        <v>5</v>
      </c>
    </row>
    <row r="67" spans="1:27" ht="150" x14ac:dyDescent="0.25">
      <c r="A67" s="201" t="s">
        <v>926</v>
      </c>
      <c r="B67" s="208" t="s">
        <v>215</v>
      </c>
      <c r="C67" s="208" t="s">
        <v>216</v>
      </c>
      <c r="D67" s="208" t="s">
        <v>217</v>
      </c>
      <c r="E67" s="76" t="s">
        <v>927</v>
      </c>
      <c r="F67" s="208" t="s">
        <v>928</v>
      </c>
      <c r="G67" s="208" t="s">
        <v>220</v>
      </c>
      <c r="H67" s="208" t="s">
        <v>929</v>
      </c>
      <c r="I67" s="209"/>
      <c r="J67" s="297"/>
      <c r="K67" s="210" t="s">
        <v>930</v>
      </c>
      <c r="L67" s="205"/>
      <c r="M67" s="211" t="s">
        <v>182</v>
      </c>
      <c r="N67" s="211" t="s">
        <v>239</v>
      </c>
      <c r="O67" s="211" t="s">
        <v>240</v>
      </c>
      <c r="P67" s="62"/>
      <c r="Q67" s="212" t="s">
        <v>886</v>
      </c>
      <c r="R67" s="213" t="s">
        <v>931</v>
      </c>
      <c r="S67" s="79" t="s">
        <v>932</v>
      </c>
      <c r="T67" s="79" t="s">
        <v>933</v>
      </c>
      <c r="U67" s="79" t="s">
        <v>357</v>
      </c>
      <c r="V67" s="79" t="s">
        <v>934</v>
      </c>
      <c r="W67" s="79" t="s">
        <v>935</v>
      </c>
      <c r="X67" s="83" t="s">
        <v>247</v>
      </c>
      <c r="AA67" s="204">
        <f>IF(OR(J67="Fail",ISBLANK(J67)),INDEX('Issue Code Table'!C:C,MATCH(N:N,'Issue Code Table'!A:A,0)),IF(M67="Critical",6,IF(M67="Significant",5,IF(M67="Moderate",3,2))))</f>
        <v>5</v>
      </c>
    </row>
    <row r="68" spans="1:27" ht="175" x14ac:dyDescent="0.25">
      <c r="A68" s="201" t="s">
        <v>936</v>
      </c>
      <c r="B68" s="208" t="s">
        <v>937</v>
      </c>
      <c r="C68" s="208" t="s">
        <v>938</v>
      </c>
      <c r="D68" s="208" t="s">
        <v>217</v>
      </c>
      <c r="E68" s="76" t="s">
        <v>939</v>
      </c>
      <c r="F68" s="208" t="s">
        <v>940</v>
      </c>
      <c r="G68" s="208" t="s">
        <v>941</v>
      </c>
      <c r="H68" s="208" t="s">
        <v>942</v>
      </c>
      <c r="I68" s="209"/>
      <c r="J68" s="297"/>
      <c r="K68" s="210" t="s">
        <v>943</v>
      </c>
      <c r="L68" s="205"/>
      <c r="M68" s="211" t="s">
        <v>182</v>
      </c>
      <c r="N68" s="222" t="s">
        <v>210</v>
      </c>
      <c r="O68" s="222" t="s">
        <v>211</v>
      </c>
      <c r="P68" s="62"/>
      <c r="Q68" s="212" t="s">
        <v>886</v>
      </c>
      <c r="R68" s="213" t="s">
        <v>944</v>
      </c>
      <c r="S68" s="79" t="s">
        <v>945</v>
      </c>
      <c r="T68" s="79" t="s">
        <v>946</v>
      </c>
      <c r="U68" s="79" t="s">
        <v>947</v>
      </c>
      <c r="V68" s="79" t="s">
        <v>948</v>
      </c>
      <c r="W68" s="79" t="s">
        <v>949</v>
      </c>
      <c r="X68" s="83" t="s">
        <v>247</v>
      </c>
      <c r="AA68" s="204">
        <f>IF(OR(J68="Fail",ISBLANK(J68)),INDEX('Issue Code Table'!C:C,MATCH(N:N,'Issue Code Table'!A:A,0)),IF(M68="Critical",6,IF(M68="Significant",5,IF(M68="Moderate",3,2))))</f>
        <v>6</v>
      </c>
    </row>
    <row r="69" spans="1:27" ht="150" x14ac:dyDescent="0.25">
      <c r="A69" s="201" t="s">
        <v>950</v>
      </c>
      <c r="B69" s="208" t="s">
        <v>372</v>
      </c>
      <c r="C69" s="208" t="s">
        <v>373</v>
      </c>
      <c r="D69" s="208" t="s">
        <v>217</v>
      </c>
      <c r="E69" s="76" t="s">
        <v>951</v>
      </c>
      <c r="F69" s="208" t="s">
        <v>952</v>
      </c>
      <c r="G69" s="208" t="s">
        <v>953</v>
      </c>
      <c r="H69" s="208" t="s">
        <v>954</v>
      </c>
      <c r="I69" s="209"/>
      <c r="J69" s="297"/>
      <c r="K69" s="210" t="s">
        <v>955</v>
      </c>
      <c r="L69" s="205"/>
      <c r="M69" s="211" t="s">
        <v>223</v>
      </c>
      <c r="N69" s="211" t="s">
        <v>770</v>
      </c>
      <c r="O69" s="211" t="s">
        <v>771</v>
      </c>
      <c r="P69" s="62"/>
      <c r="Q69" s="212" t="s">
        <v>956</v>
      </c>
      <c r="R69" s="213" t="s">
        <v>957</v>
      </c>
      <c r="S69" s="79" t="s">
        <v>958</v>
      </c>
      <c r="T69" s="79" t="s">
        <v>959</v>
      </c>
      <c r="U69" s="79" t="s">
        <v>960</v>
      </c>
      <c r="V69" s="79" t="s">
        <v>961</v>
      </c>
      <c r="W69" s="79" t="s">
        <v>962</v>
      </c>
      <c r="X69" s="83"/>
      <c r="AA69" s="204">
        <f>IF(OR(J69="Fail",ISBLANK(J69)),INDEX('Issue Code Table'!C:C,MATCH(N:N,'Issue Code Table'!A:A,0)),IF(M69="Critical",6,IF(M69="Significant",5,IF(M69="Moderate",3,2))))</f>
        <v>4</v>
      </c>
    </row>
    <row r="70" spans="1:27" ht="162.5" x14ac:dyDescent="0.25">
      <c r="A70" s="201" t="s">
        <v>963</v>
      </c>
      <c r="B70" s="208" t="s">
        <v>372</v>
      </c>
      <c r="C70" s="208" t="s">
        <v>373</v>
      </c>
      <c r="D70" s="208" t="s">
        <v>217</v>
      </c>
      <c r="E70" s="76" t="s">
        <v>964</v>
      </c>
      <c r="F70" s="208" t="s">
        <v>965</v>
      </c>
      <c r="G70" s="208" t="s">
        <v>966</v>
      </c>
      <c r="H70" s="208" t="s">
        <v>967</v>
      </c>
      <c r="I70" s="209"/>
      <c r="J70" s="297"/>
      <c r="K70" s="210" t="s">
        <v>968</v>
      </c>
      <c r="L70" s="205"/>
      <c r="M70" s="211" t="s">
        <v>223</v>
      </c>
      <c r="N70" s="211" t="s">
        <v>770</v>
      </c>
      <c r="O70" s="211" t="s">
        <v>771</v>
      </c>
      <c r="P70" s="62"/>
      <c r="Q70" s="212" t="s">
        <v>956</v>
      </c>
      <c r="R70" s="213" t="s">
        <v>969</v>
      </c>
      <c r="S70" s="79" t="s">
        <v>970</v>
      </c>
      <c r="T70" s="79" t="s">
        <v>971</v>
      </c>
      <c r="U70" s="79" t="s">
        <v>972</v>
      </c>
      <c r="V70" s="79" t="s">
        <v>973</v>
      </c>
      <c r="W70" s="79" t="s">
        <v>974</v>
      </c>
      <c r="X70" s="83"/>
      <c r="AA70" s="204">
        <f>IF(OR(J70="Fail",ISBLANK(J70)),INDEX('Issue Code Table'!C:C,MATCH(N:N,'Issue Code Table'!A:A,0)),IF(M70="Critical",6,IF(M70="Significant",5,IF(M70="Moderate",3,2))))</f>
        <v>4</v>
      </c>
    </row>
    <row r="71" spans="1:27" ht="137.5" x14ac:dyDescent="0.25">
      <c r="A71" s="201" t="s">
        <v>975</v>
      </c>
      <c r="B71" s="208" t="s">
        <v>345</v>
      </c>
      <c r="C71" s="208" t="s">
        <v>346</v>
      </c>
      <c r="D71" s="208" t="s">
        <v>217</v>
      </c>
      <c r="E71" s="76" t="s">
        <v>976</v>
      </c>
      <c r="F71" s="208" t="s">
        <v>977</v>
      </c>
      <c r="G71" s="208" t="s">
        <v>978</v>
      </c>
      <c r="H71" s="208" t="s">
        <v>979</v>
      </c>
      <c r="I71" s="209"/>
      <c r="J71" s="297"/>
      <c r="K71" s="210" t="s">
        <v>980</v>
      </c>
      <c r="L71" s="205"/>
      <c r="M71" s="211" t="s">
        <v>223</v>
      </c>
      <c r="N71" s="211" t="s">
        <v>981</v>
      </c>
      <c r="O71" s="211" t="s">
        <v>982</v>
      </c>
      <c r="P71" s="62"/>
      <c r="Q71" s="212" t="s">
        <v>956</v>
      </c>
      <c r="R71" s="213" t="s">
        <v>983</v>
      </c>
      <c r="S71" s="79" t="s">
        <v>984</v>
      </c>
      <c r="T71" s="79" t="s">
        <v>985</v>
      </c>
      <c r="U71" s="79" t="s">
        <v>986</v>
      </c>
      <c r="V71" s="79" t="s">
        <v>987</v>
      </c>
      <c r="W71" s="79" t="s">
        <v>988</v>
      </c>
      <c r="X71" s="83"/>
      <c r="AA71" s="204">
        <f>IF(OR(J71="Fail",ISBLANK(J71)),INDEX('Issue Code Table'!C:C,MATCH(N:N,'Issue Code Table'!A:A,0)),IF(M71="Critical",6,IF(M71="Significant",5,IF(M71="Moderate",3,2))))</f>
        <v>4</v>
      </c>
    </row>
    <row r="72" spans="1:27" ht="237.5" x14ac:dyDescent="0.25">
      <c r="A72" s="201" t="s">
        <v>989</v>
      </c>
      <c r="B72" s="208" t="s">
        <v>990</v>
      </c>
      <c r="C72" s="208" t="s">
        <v>991</v>
      </c>
      <c r="D72" s="208" t="s">
        <v>163</v>
      </c>
      <c r="E72" s="76" t="s">
        <v>992</v>
      </c>
      <c r="F72" s="208" t="s">
        <v>993</v>
      </c>
      <c r="G72" s="208" t="s">
        <v>994</v>
      </c>
      <c r="H72" s="76" t="s">
        <v>995</v>
      </c>
      <c r="I72" s="209"/>
      <c r="J72" s="297"/>
      <c r="K72" s="219" t="s">
        <v>996</v>
      </c>
      <c r="L72" s="214" t="s">
        <v>997</v>
      </c>
      <c r="M72" s="211" t="s">
        <v>309</v>
      </c>
      <c r="N72" s="211" t="s">
        <v>998</v>
      </c>
      <c r="O72" s="220" t="s">
        <v>999</v>
      </c>
      <c r="P72" s="62"/>
      <c r="Q72" s="212" t="s">
        <v>956</v>
      </c>
      <c r="R72" s="213" t="s">
        <v>1000</v>
      </c>
      <c r="S72" s="79" t="s">
        <v>1001</v>
      </c>
      <c r="T72" s="79" t="s">
        <v>1002</v>
      </c>
      <c r="U72" s="79" t="s">
        <v>1003</v>
      </c>
      <c r="V72" s="79" t="s">
        <v>1004</v>
      </c>
      <c r="W72" s="79" t="s">
        <v>1005</v>
      </c>
      <c r="X72" s="83"/>
      <c r="AA72" s="204" t="e">
        <f>IF(OR(J72="Fail",ISBLANK(J72)),INDEX('Issue Code Table'!C:C,MATCH(N:N,'Issue Code Table'!A:A,0)),IF(M72="Critical",6,IF(M72="Significant",5,IF(M72="Moderate",3,2))))</f>
        <v>#N/A</v>
      </c>
    </row>
    <row r="73" spans="1:27" s="93" customFormat="1" ht="150" x14ac:dyDescent="0.25">
      <c r="A73" s="201" t="s">
        <v>1006</v>
      </c>
      <c r="B73" s="208" t="s">
        <v>990</v>
      </c>
      <c r="C73" s="208" t="s">
        <v>991</v>
      </c>
      <c r="D73" s="208" t="s">
        <v>163</v>
      </c>
      <c r="E73" s="208" t="s">
        <v>1007</v>
      </c>
      <c r="F73" s="208" t="s">
        <v>1008</v>
      </c>
      <c r="G73" s="208" t="s">
        <v>1009</v>
      </c>
      <c r="H73" s="218" t="s">
        <v>1010</v>
      </c>
      <c r="I73" s="221"/>
      <c r="J73" s="297"/>
      <c r="K73" s="219" t="s">
        <v>1011</v>
      </c>
      <c r="L73" s="214"/>
      <c r="M73" s="222" t="s">
        <v>309</v>
      </c>
      <c r="N73" s="222" t="s">
        <v>998</v>
      </c>
      <c r="O73" s="223" t="s">
        <v>999</v>
      </c>
      <c r="P73" s="62"/>
      <c r="Q73" s="224" t="s">
        <v>956</v>
      </c>
      <c r="R73" s="212" t="s">
        <v>1012</v>
      </c>
      <c r="S73" s="79" t="s">
        <v>1013</v>
      </c>
      <c r="T73" s="79" t="s">
        <v>1014</v>
      </c>
      <c r="U73" s="79" t="s">
        <v>1015</v>
      </c>
      <c r="V73" s="79" t="s">
        <v>1016</v>
      </c>
      <c r="W73" s="79" t="s">
        <v>1017</v>
      </c>
      <c r="X73" s="83"/>
      <c r="AA73" s="204" t="e">
        <f>IF(OR(J73="Fail",ISBLANK(J73)),INDEX('Issue Code Table'!C:C,MATCH(N:N,'Issue Code Table'!A:A,0)),IF(M73="Critical",6,IF(M73="Significant",5,IF(M73="Moderate",3,2))))</f>
        <v>#N/A</v>
      </c>
    </row>
    <row r="74" spans="1:27" ht="137.5" x14ac:dyDescent="0.25">
      <c r="A74" s="201" t="s">
        <v>1018</v>
      </c>
      <c r="B74" s="208" t="s">
        <v>345</v>
      </c>
      <c r="C74" s="208" t="s">
        <v>346</v>
      </c>
      <c r="D74" s="208" t="s">
        <v>217</v>
      </c>
      <c r="E74" s="76" t="s">
        <v>1019</v>
      </c>
      <c r="F74" s="208" t="s">
        <v>1020</v>
      </c>
      <c r="G74" s="208" t="s">
        <v>1021</v>
      </c>
      <c r="H74" s="208" t="s">
        <v>1022</v>
      </c>
      <c r="I74" s="209"/>
      <c r="J74" s="297"/>
      <c r="K74" s="216" t="s">
        <v>1023</v>
      </c>
      <c r="L74" s="214" t="s">
        <v>1024</v>
      </c>
      <c r="M74" s="215" t="s">
        <v>309</v>
      </c>
      <c r="N74" s="215" t="s">
        <v>1025</v>
      </c>
      <c r="O74" s="223" t="s">
        <v>1026</v>
      </c>
      <c r="P74" s="62"/>
      <c r="Q74" s="212" t="s">
        <v>956</v>
      </c>
      <c r="R74" s="213" t="s">
        <v>1027</v>
      </c>
      <c r="S74" s="79" t="s">
        <v>1028</v>
      </c>
      <c r="T74" s="79" t="s">
        <v>1029</v>
      </c>
      <c r="U74" s="79" t="s">
        <v>1030</v>
      </c>
      <c r="V74" s="79" t="s">
        <v>1031</v>
      </c>
      <c r="W74" s="79" t="s">
        <v>1032</v>
      </c>
      <c r="X74" s="83"/>
      <c r="AA74" s="204">
        <f>IF(OR(J74="Fail",ISBLANK(J74)),INDEX('Issue Code Table'!C:C,MATCH(N:N,'Issue Code Table'!A:A,0)),IF(M74="Critical",6,IF(M74="Significant",5,IF(M74="Moderate",3,2))))</f>
        <v>1</v>
      </c>
    </row>
    <row r="75" spans="1:27" ht="125" x14ac:dyDescent="0.25">
      <c r="A75" s="201" t="s">
        <v>1033</v>
      </c>
      <c r="B75" s="208" t="s">
        <v>345</v>
      </c>
      <c r="C75" s="208" t="s">
        <v>346</v>
      </c>
      <c r="D75" s="208" t="s">
        <v>217</v>
      </c>
      <c r="E75" s="76" t="s">
        <v>1034</v>
      </c>
      <c r="F75" s="208" t="s">
        <v>1035</v>
      </c>
      <c r="G75" s="208" t="s">
        <v>1036</v>
      </c>
      <c r="H75" s="208" t="s">
        <v>1037</v>
      </c>
      <c r="I75" s="209"/>
      <c r="J75" s="297"/>
      <c r="K75" s="210" t="s">
        <v>1038</v>
      </c>
      <c r="L75" s="205"/>
      <c r="M75" s="211" t="s">
        <v>223</v>
      </c>
      <c r="N75" s="211" t="s">
        <v>770</v>
      </c>
      <c r="O75" s="223" t="s">
        <v>771</v>
      </c>
      <c r="P75" s="62"/>
      <c r="Q75" s="212" t="s">
        <v>956</v>
      </c>
      <c r="R75" s="213" t="s">
        <v>1039</v>
      </c>
      <c r="S75" s="79" t="s">
        <v>1040</v>
      </c>
      <c r="T75" s="79" t="s">
        <v>1041</v>
      </c>
      <c r="U75" s="79" t="s">
        <v>1042</v>
      </c>
      <c r="V75" s="80" t="s">
        <v>1043</v>
      </c>
      <c r="W75" s="79" t="s">
        <v>1044</v>
      </c>
      <c r="X75" s="83"/>
      <c r="AA75" s="204">
        <f>IF(OR(J75="Fail",ISBLANK(J75)),INDEX('Issue Code Table'!C:C,MATCH(N:N,'Issue Code Table'!A:A,0)),IF(M75="Critical",6,IF(M75="Significant",5,IF(M75="Moderate",3,2))))</f>
        <v>4</v>
      </c>
    </row>
    <row r="76" spans="1:27" s="93" customFormat="1" ht="362.5" x14ac:dyDescent="0.25">
      <c r="A76" s="201" t="s">
        <v>1045</v>
      </c>
      <c r="B76" s="92" t="s">
        <v>215</v>
      </c>
      <c r="C76" s="92" t="s">
        <v>216</v>
      </c>
      <c r="D76" s="225" t="s">
        <v>163</v>
      </c>
      <c r="E76" s="208" t="s">
        <v>1046</v>
      </c>
      <c r="F76" s="208" t="s">
        <v>1047</v>
      </c>
      <c r="G76" s="208" t="s">
        <v>1048</v>
      </c>
      <c r="H76" s="79" t="s">
        <v>1049</v>
      </c>
      <c r="I76" s="221"/>
      <c r="J76" s="297"/>
      <c r="K76" s="210" t="s">
        <v>1050</v>
      </c>
      <c r="L76" s="226"/>
      <c r="M76" s="222" t="s">
        <v>223</v>
      </c>
      <c r="N76" s="222" t="s">
        <v>770</v>
      </c>
      <c r="O76" s="223" t="s">
        <v>771</v>
      </c>
      <c r="P76" s="62"/>
      <c r="Q76" s="212" t="s">
        <v>956</v>
      </c>
      <c r="R76" s="213" t="s">
        <v>1051</v>
      </c>
      <c r="S76" s="79" t="s">
        <v>1052</v>
      </c>
      <c r="T76" s="79" t="s">
        <v>1053</v>
      </c>
      <c r="U76" s="79" t="s">
        <v>1054</v>
      </c>
      <c r="V76" s="79" t="s">
        <v>1055</v>
      </c>
      <c r="W76" s="79" t="s">
        <v>1056</v>
      </c>
      <c r="X76" s="83"/>
      <c r="AA76" s="204">
        <f>IF(OR(J76="Fail",ISBLANK(J76)),INDEX('Issue Code Table'!C:C,MATCH(N:N,'Issue Code Table'!A:A,0)),IF(M76="Critical",6,IF(M76="Significant",5,IF(M76="Moderate",3,2))))</f>
        <v>4</v>
      </c>
    </row>
    <row r="77" spans="1:27" ht="409.5" x14ac:dyDescent="0.25">
      <c r="A77" s="201" t="s">
        <v>1057</v>
      </c>
      <c r="B77" s="208" t="s">
        <v>372</v>
      </c>
      <c r="C77" s="208" t="s">
        <v>373</v>
      </c>
      <c r="D77" s="208" t="s">
        <v>217</v>
      </c>
      <c r="E77" s="76" t="s">
        <v>1058</v>
      </c>
      <c r="F77" s="208" t="s">
        <v>1059</v>
      </c>
      <c r="G77" s="208" t="s">
        <v>1060</v>
      </c>
      <c r="H77" s="208" t="s">
        <v>1061</v>
      </c>
      <c r="I77" s="209"/>
      <c r="J77" s="297"/>
      <c r="K77" s="210" t="s">
        <v>1062</v>
      </c>
      <c r="L77" s="205"/>
      <c r="M77" s="211" t="s">
        <v>182</v>
      </c>
      <c r="N77" s="222" t="s">
        <v>210</v>
      </c>
      <c r="O77" s="222" t="s">
        <v>211</v>
      </c>
      <c r="P77" s="62"/>
      <c r="Q77" s="212" t="s">
        <v>1063</v>
      </c>
      <c r="R77" s="213" t="s">
        <v>1064</v>
      </c>
      <c r="S77" s="79" t="s">
        <v>1065</v>
      </c>
      <c r="T77" s="79" t="s">
        <v>1066</v>
      </c>
      <c r="U77" s="79" t="s">
        <v>1067</v>
      </c>
      <c r="V77" s="79" t="s">
        <v>1068</v>
      </c>
      <c r="W77" s="79" t="s">
        <v>1069</v>
      </c>
      <c r="X77" s="83" t="s">
        <v>247</v>
      </c>
      <c r="AA77" s="204">
        <f>IF(OR(J77="Fail",ISBLANK(J77)),INDEX('Issue Code Table'!C:C,MATCH(N:N,'Issue Code Table'!A:A,0)),IF(M77="Critical",6,IF(M77="Significant",5,IF(M77="Moderate",3,2))))</f>
        <v>6</v>
      </c>
    </row>
    <row r="78" spans="1:27" ht="409.5" x14ac:dyDescent="0.25">
      <c r="A78" s="201" t="s">
        <v>1070</v>
      </c>
      <c r="B78" s="208" t="s">
        <v>372</v>
      </c>
      <c r="C78" s="208" t="s">
        <v>373</v>
      </c>
      <c r="D78" s="208" t="s">
        <v>217</v>
      </c>
      <c r="E78" s="76" t="s">
        <v>1071</v>
      </c>
      <c r="F78" s="208" t="s">
        <v>1072</v>
      </c>
      <c r="G78" s="208" t="s">
        <v>1073</v>
      </c>
      <c r="H78" s="208" t="s">
        <v>1074</v>
      </c>
      <c r="I78" s="209"/>
      <c r="J78" s="297"/>
      <c r="K78" s="210" t="s">
        <v>1075</v>
      </c>
      <c r="L78" s="205"/>
      <c r="M78" s="211" t="s">
        <v>182</v>
      </c>
      <c r="N78" s="222" t="s">
        <v>210</v>
      </c>
      <c r="O78" s="222" t="s">
        <v>211</v>
      </c>
      <c r="P78" s="62"/>
      <c r="Q78" s="212" t="s">
        <v>1063</v>
      </c>
      <c r="R78" s="213" t="s">
        <v>1076</v>
      </c>
      <c r="S78" s="79" t="s">
        <v>1065</v>
      </c>
      <c r="T78" s="79" t="s">
        <v>1077</v>
      </c>
      <c r="U78" s="79" t="s">
        <v>1078</v>
      </c>
      <c r="V78" s="79" t="s">
        <v>1079</v>
      </c>
      <c r="W78" s="79" t="s">
        <v>1080</v>
      </c>
      <c r="X78" s="83" t="s">
        <v>247</v>
      </c>
      <c r="AA78" s="204">
        <f>IF(OR(J78="Fail",ISBLANK(J78)),INDEX('Issue Code Table'!C:C,MATCH(N:N,'Issue Code Table'!A:A,0)),IF(M78="Critical",6,IF(M78="Significant",5,IF(M78="Moderate",3,2))))</f>
        <v>6</v>
      </c>
    </row>
    <row r="79" spans="1:27" ht="162.5" x14ac:dyDescent="0.25">
      <c r="A79" s="201" t="s">
        <v>1081</v>
      </c>
      <c r="B79" s="208" t="s">
        <v>215</v>
      </c>
      <c r="C79" s="208" t="s">
        <v>216</v>
      </c>
      <c r="D79" s="208" t="s">
        <v>217</v>
      </c>
      <c r="E79" s="76" t="s">
        <v>1082</v>
      </c>
      <c r="F79" s="208" t="s">
        <v>1083</v>
      </c>
      <c r="G79" s="208" t="s">
        <v>1084</v>
      </c>
      <c r="H79" s="208" t="s">
        <v>1085</v>
      </c>
      <c r="I79" s="209"/>
      <c r="J79" s="297"/>
      <c r="K79" s="210" t="s">
        <v>1086</v>
      </c>
      <c r="L79" s="205"/>
      <c r="M79" s="211" t="s">
        <v>182</v>
      </c>
      <c r="N79" s="211" t="s">
        <v>884</v>
      </c>
      <c r="O79" s="211" t="s">
        <v>885</v>
      </c>
      <c r="P79" s="62"/>
      <c r="Q79" s="212" t="s">
        <v>1063</v>
      </c>
      <c r="R79" s="213" t="s">
        <v>1087</v>
      </c>
      <c r="S79" s="79" t="s">
        <v>1088</v>
      </c>
      <c r="T79" s="79" t="s">
        <v>1089</v>
      </c>
      <c r="U79" s="79" t="s">
        <v>1090</v>
      </c>
      <c r="V79" s="79" t="s">
        <v>1091</v>
      </c>
      <c r="W79" s="79" t="s">
        <v>1092</v>
      </c>
      <c r="X79" s="83" t="s">
        <v>247</v>
      </c>
      <c r="AA79" s="204">
        <f>IF(OR(J79="Fail",ISBLANK(J79)),INDEX('Issue Code Table'!C:C,MATCH(N:N,'Issue Code Table'!A:A,0)),IF(M79="Critical",6,IF(M79="Significant",5,IF(M79="Moderate",3,2))))</f>
        <v>6</v>
      </c>
    </row>
    <row r="80" spans="1:27" ht="200" x14ac:dyDescent="0.25">
      <c r="A80" s="201" t="s">
        <v>1093</v>
      </c>
      <c r="B80" s="79" t="s">
        <v>1094</v>
      </c>
      <c r="C80" s="284" t="s">
        <v>1095</v>
      </c>
      <c r="D80" s="208" t="s">
        <v>217</v>
      </c>
      <c r="E80" s="76" t="s">
        <v>1096</v>
      </c>
      <c r="F80" s="208" t="s">
        <v>1097</v>
      </c>
      <c r="G80" s="208" t="s">
        <v>1098</v>
      </c>
      <c r="H80" s="208" t="s">
        <v>1099</v>
      </c>
      <c r="I80" s="209"/>
      <c r="J80" s="297"/>
      <c r="K80" s="209" t="s">
        <v>1100</v>
      </c>
      <c r="L80" s="285" t="s">
        <v>1101</v>
      </c>
      <c r="M80" s="215" t="s">
        <v>223</v>
      </c>
      <c r="N80" s="215" t="s">
        <v>1102</v>
      </c>
      <c r="O80" s="215" t="s">
        <v>1103</v>
      </c>
      <c r="P80" s="62"/>
      <c r="Q80" s="212" t="s">
        <v>1104</v>
      </c>
      <c r="R80" s="213" t="s">
        <v>1105</v>
      </c>
      <c r="S80" s="79" t="s">
        <v>1106</v>
      </c>
      <c r="T80" s="79" t="s">
        <v>1107</v>
      </c>
      <c r="U80" s="79" t="s">
        <v>1108</v>
      </c>
      <c r="V80" s="79" t="s">
        <v>1109</v>
      </c>
      <c r="W80" s="79" t="s">
        <v>1110</v>
      </c>
      <c r="X80" s="83"/>
      <c r="AA80" s="204">
        <f>IF(OR(J80="Fail",ISBLANK(J80)),INDEX('Issue Code Table'!C:C,MATCH(N:N,'Issue Code Table'!A:A,0)),IF(M80="Critical",6,IF(M80="Significant",5,IF(M80="Moderate",3,2))))</f>
        <v>4</v>
      </c>
    </row>
    <row r="81" spans="1:27" ht="409.5" x14ac:dyDescent="0.25">
      <c r="A81" s="201" t="s">
        <v>1111</v>
      </c>
      <c r="B81" s="208" t="s">
        <v>372</v>
      </c>
      <c r="C81" s="208" t="s">
        <v>373</v>
      </c>
      <c r="D81" s="208" t="s">
        <v>217</v>
      </c>
      <c r="E81" s="76" t="s">
        <v>1112</v>
      </c>
      <c r="F81" s="208" t="s">
        <v>1113</v>
      </c>
      <c r="G81" s="208" t="s">
        <v>1114</v>
      </c>
      <c r="H81" s="208" t="s">
        <v>1115</v>
      </c>
      <c r="I81" s="209"/>
      <c r="J81" s="297"/>
      <c r="K81" s="210" t="s">
        <v>1116</v>
      </c>
      <c r="L81" s="205"/>
      <c r="M81" s="211" t="s">
        <v>182</v>
      </c>
      <c r="N81" s="222" t="s">
        <v>210</v>
      </c>
      <c r="O81" s="222" t="s">
        <v>211</v>
      </c>
      <c r="P81" s="62"/>
      <c r="Q81" s="212" t="s">
        <v>1104</v>
      </c>
      <c r="R81" s="213" t="s">
        <v>1117</v>
      </c>
      <c r="S81" s="79" t="s">
        <v>1065</v>
      </c>
      <c r="T81" s="79" t="s">
        <v>1118</v>
      </c>
      <c r="U81" s="79" t="s">
        <v>1119</v>
      </c>
      <c r="V81" s="79" t="s">
        <v>1120</v>
      </c>
      <c r="W81" s="79" t="s">
        <v>1121</v>
      </c>
      <c r="X81" s="83" t="s">
        <v>247</v>
      </c>
      <c r="AA81" s="204">
        <f>IF(OR(J81="Fail",ISBLANK(J81)),INDEX('Issue Code Table'!C:C,MATCH(N:N,'Issue Code Table'!A:A,0)),IF(M81="Critical",6,IF(M81="Significant",5,IF(M81="Moderate",3,2))))</f>
        <v>6</v>
      </c>
    </row>
    <row r="82" spans="1:27" ht="409.5" x14ac:dyDescent="0.25">
      <c r="A82" s="201" t="s">
        <v>1122</v>
      </c>
      <c r="B82" s="208" t="s">
        <v>372</v>
      </c>
      <c r="C82" s="208" t="s">
        <v>373</v>
      </c>
      <c r="D82" s="208" t="s">
        <v>217</v>
      </c>
      <c r="E82" s="76" t="s">
        <v>1123</v>
      </c>
      <c r="F82" s="208" t="s">
        <v>1124</v>
      </c>
      <c r="G82" s="208" t="s">
        <v>1125</v>
      </c>
      <c r="H82" s="208" t="s">
        <v>1126</v>
      </c>
      <c r="I82" s="209"/>
      <c r="J82" s="297"/>
      <c r="K82" s="210" t="s">
        <v>1127</v>
      </c>
      <c r="L82" s="205"/>
      <c r="M82" s="211" t="s">
        <v>182</v>
      </c>
      <c r="N82" s="222" t="s">
        <v>210</v>
      </c>
      <c r="O82" s="222" t="s">
        <v>211</v>
      </c>
      <c r="P82" s="62"/>
      <c r="Q82" s="212" t="s">
        <v>1104</v>
      </c>
      <c r="R82" s="213" t="s">
        <v>1128</v>
      </c>
      <c r="S82" s="79" t="s">
        <v>1065</v>
      </c>
      <c r="T82" s="79" t="s">
        <v>1129</v>
      </c>
      <c r="U82" s="79" t="s">
        <v>1130</v>
      </c>
      <c r="V82" s="79" t="s">
        <v>1131</v>
      </c>
      <c r="W82" s="79" t="s">
        <v>1132</v>
      </c>
      <c r="X82" s="83" t="s">
        <v>247</v>
      </c>
      <c r="AA82" s="204">
        <f>IF(OR(J82="Fail",ISBLANK(J82)),INDEX('Issue Code Table'!C:C,MATCH(N:N,'Issue Code Table'!A:A,0)),IF(M82="Critical",6,IF(M82="Significant",5,IF(M82="Moderate",3,2))))</f>
        <v>6</v>
      </c>
    </row>
    <row r="83" spans="1:27" ht="187.5" x14ac:dyDescent="0.25">
      <c r="A83" s="201" t="s">
        <v>1133</v>
      </c>
      <c r="B83" s="208" t="s">
        <v>215</v>
      </c>
      <c r="C83" s="208" t="s">
        <v>216</v>
      </c>
      <c r="D83" s="208" t="s">
        <v>217</v>
      </c>
      <c r="E83" s="76" t="s">
        <v>1134</v>
      </c>
      <c r="F83" s="208" t="s">
        <v>1135</v>
      </c>
      <c r="G83" s="208" t="s">
        <v>1136</v>
      </c>
      <c r="H83" s="208" t="s">
        <v>1137</v>
      </c>
      <c r="I83" s="209"/>
      <c r="J83" s="297"/>
      <c r="K83" s="210" t="s">
        <v>1138</v>
      </c>
      <c r="L83" s="205"/>
      <c r="M83" s="211" t="s">
        <v>223</v>
      </c>
      <c r="N83" s="211" t="s">
        <v>770</v>
      </c>
      <c r="O83" s="211" t="s">
        <v>771</v>
      </c>
      <c r="P83" s="62"/>
      <c r="Q83" s="212" t="s">
        <v>1104</v>
      </c>
      <c r="R83" s="213" t="s">
        <v>1139</v>
      </c>
      <c r="S83" s="79" t="s">
        <v>1140</v>
      </c>
      <c r="T83" s="79" t="s">
        <v>1141</v>
      </c>
      <c r="U83" s="79" t="s">
        <v>1142</v>
      </c>
      <c r="V83" s="79" t="s">
        <v>1143</v>
      </c>
      <c r="W83" s="79" t="s">
        <v>1144</v>
      </c>
      <c r="X83" s="83"/>
      <c r="AA83" s="204">
        <f>IF(OR(J83="Fail",ISBLANK(J83)),INDEX('Issue Code Table'!C:C,MATCH(N:N,'Issue Code Table'!A:A,0)),IF(M83="Critical",6,IF(M83="Significant",5,IF(M83="Moderate",3,2))))</f>
        <v>4</v>
      </c>
    </row>
    <row r="84" spans="1:27" ht="409.5" x14ac:dyDescent="0.25">
      <c r="A84" s="201" t="s">
        <v>1145</v>
      </c>
      <c r="B84" s="208" t="s">
        <v>372</v>
      </c>
      <c r="C84" s="208" t="s">
        <v>373</v>
      </c>
      <c r="D84" s="208" t="s">
        <v>217</v>
      </c>
      <c r="E84" s="76" t="s">
        <v>1146</v>
      </c>
      <c r="F84" s="208" t="s">
        <v>1147</v>
      </c>
      <c r="G84" s="208" t="s">
        <v>1148</v>
      </c>
      <c r="H84" s="208" t="s">
        <v>1149</v>
      </c>
      <c r="I84" s="209"/>
      <c r="J84" s="297"/>
      <c r="K84" s="210" t="s">
        <v>1150</v>
      </c>
      <c r="L84" s="205"/>
      <c r="M84" s="211" t="s">
        <v>182</v>
      </c>
      <c r="N84" s="211" t="s">
        <v>795</v>
      </c>
      <c r="O84" s="211" t="s">
        <v>796</v>
      </c>
      <c r="P84" s="62"/>
      <c r="Q84" s="212" t="s">
        <v>1104</v>
      </c>
      <c r="R84" s="213" t="s">
        <v>1151</v>
      </c>
      <c r="S84" s="79" t="s">
        <v>1152</v>
      </c>
      <c r="T84" s="79" t="s">
        <v>1153</v>
      </c>
      <c r="U84" s="79" t="s">
        <v>1154</v>
      </c>
      <c r="V84" s="79" t="s">
        <v>1155</v>
      </c>
      <c r="W84" s="79" t="s">
        <v>1156</v>
      </c>
      <c r="X84" s="83" t="s">
        <v>247</v>
      </c>
      <c r="AA84" s="204">
        <f>IF(OR(J84="Fail",ISBLANK(J84)),INDEX('Issue Code Table'!C:C,MATCH(N:N,'Issue Code Table'!A:A,0)),IF(M84="Critical",6,IF(M84="Significant",5,IF(M84="Moderate",3,2))))</f>
        <v>5</v>
      </c>
    </row>
    <row r="85" spans="1:27" ht="125" x14ac:dyDescent="0.25">
      <c r="A85" s="201" t="s">
        <v>1157</v>
      </c>
      <c r="B85" s="208" t="s">
        <v>1158</v>
      </c>
      <c r="C85" s="208" t="s">
        <v>1159</v>
      </c>
      <c r="D85" s="208" t="s">
        <v>217</v>
      </c>
      <c r="E85" s="76" t="s">
        <v>1160</v>
      </c>
      <c r="F85" s="208" t="s">
        <v>1161</v>
      </c>
      <c r="G85" s="208" t="s">
        <v>220</v>
      </c>
      <c r="H85" s="208" t="s">
        <v>1162</v>
      </c>
      <c r="I85" s="209"/>
      <c r="J85" s="297"/>
      <c r="K85" s="210" t="s">
        <v>1163</v>
      </c>
      <c r="L85" s="205"/>
      <c r="M85" s="211" t="s">
        <v>182</v>
      </c>
      <c r="N85" s="211" t="s">
        <v>795</v>
      </c>
      <c r="O85" s="211" t="s">
        <v>796</v>
      </c>
      <c r="P85" s="62"/>
      <c r="Q85" s="212" t="s">
        <v>1164</v>
      </c>
      <c r="R85" s="213" t="s">
        <v>1165</v>
      </c>
      <c r="S85" s="79" t="s">
        <v>1166</v>
      </c>
      <c r="T85" s="79" t="s">
        <v>1167</v>
      </c>
      <c r="U85" s="79" t="s">
        <v>357</v>
      </c>
      <c r="V85" s="79" t="s">
        <v>1168</v>
      </c>
      <c r="W85" s="79" t="s">
        <v>1169</v>
      </c>
      <c r="X85" s="83" t="s">
        <v>247</v>
      </c>
      <c r="AA85" s="204">
        <f>IF(OR(J85="Fail",ISBLANK(J85)),INDEX('Issue Code Table'!C:C,MATCH(N:N,'Issue Code Table'!A:A,0)),IF(M85="Critical",6,IF(M85="Significant",5,IF(M85="Moderate",3,2))))</f>
        <v>5</v>
      </c>
    </row>
    <row r="86" spans="1:27" ht="187.5" x14ac:dyDescent="0.25">
      <c r="A86" s="201" t="s">
        <v>1170</v>
      </c>
      <c r="B86" s="208" t="s">
        <v>854</v>
      </c>
      <c r="C86" s="208" t="s">
        <v>855</v>
      </c>
      <c r="D86" s="208" t="s">
        <v>217</v>
      </c>
      <c r="E86" s="76" t="s">
        <v>1171</v>
      </c>
      <c r="F86" s="208" t="s">
        <v>1172</v>
      </c>
      <c r="G86" s="208" t="s">
        <v>1173</v>
      </c>
      <c r="H86" s="208" t="s">
        <v>1174</v>
      </c>
      <c r="I86" s="209"/>
      <c r="J86" s="297"/>
      <c r="K86" s="210" t="s">
        <v>1175</v>
      </c>
      <c r="L86" s="205"/>
      <c r="M86" s="211" t="s">
        <v>182</v>
      </c>
      <c r="N86" s="211" t="s">
        <v>795</v>
      </c>
      <c r="O86" s="211" t="s">
        <v>796</v>
      </c>
      <c r="P86" s="62"/>
      <c r="Q86" s="212" t="s">
        <v>1164</v>
      </c>
      <c r="R86" s="213" t="s">
        <v>1176</v>
      </c>
      <c r="S86" s="79" t="s">
        <v>1177</v>
      </c>
      <c r="T86" s="79" t="s">
        <v>1178</v>
      </c>
      <c r="U86" s="79" t="s">
        <v>1179</v>
      </c>
      <c r="V86" s="79" t="s">
        <v>1180</v>
      </c>
      <c r="W86" s="79" t="s">
        <v>1181</v>
      </c>
      <c r="X86" s="83" t="s">
        <v>247</v>
      </c>
      <c r="AA86" s="204">
        <f>IF(OR(J86="Fail",ISBLANK(J86)),INDEX('Issue Code Table'!C:C,MATCH(N:N,'Issue Code Table'!A:A,0)),IF(M86="Critical",6,IF(M86="Significant",5,IF(M86="Moderate",3,2))))</f>
        <v>5</v>
      </c>
    </row>
    <row r="87" spans="1:27" ht="162.5" x14ac:dyDescent="0.25">
      <c r="A87" s="201" t="s">
        <v>1182</v>
      </c>
      <c r="B87" s="208" t="s">
        <v>372</v>
      </c>
      <c r="C87" s="208" t="s">
        <v>373</v>
      </c>
      <c r="D87" s="208" t="s">
        <v>217</v>
      </c>
      <c r="E87" s="76" t="s">
        <v>1183</v>
      </c>
      <c r="F87" s="208" t="s">
        <v>1184</v>
      </c>
      <c r="G87" s="208" t="s">
        <v>1185</v>
      </c>
      <c r="H87" s="208" t="s">
        <v>1186</v>
      </c>
      <c r="I87" s="209"/>
      <c r="J87" s="297"/>
      <c r="K87" s="210" t="s">
        <v>1187</v>
      </c>
      <c r="L87" s="205"/>
      <c r="M87" s="211" t="s">
        <v>182</v>
      </c>
      <c r="N87" s="211" t="s">
        <v>795</v>
      </c>
      <c r="O87" s="211" t="s">
        <v>796</v>
      </c>
      <c r="P87" s="62"/>
      <c r="Q87" s="212" t="s">
        <v>1164</v>
      </c>
      <c r="R87" s="213" t="s">
        <v>1188</v>
      </c>
      <c r="S87" s="79" t="s">
        <v>1189</v>
      </c>
      <c r="T87" s="79" t="s">
        <v>1190</v>
      </c>
      <c r="U87" s="79" t="s">
        <v>1191</v>
      </c>
      <c r="V87" s="79" t="s">
        <v>1192</v>
      </c>
      <c r="W87" s="79" t="s">
        <v>1193</v>
      </c>
      <c r="X87" s="83" t="s">
        <v>247</v>
      </c>
      <c r="AA87" s="204">
        <f>IF(OR(J87="Fail",ISBLANK(J87)),INDEX('Issue Code Table'!C:C,MATCH(N:N,'Issue Code Table'!A:A,0)),IF(M87="Critical",6,IF(M87="Significant",5,IF(M87="Moderate",3,2))))</f>
        <v>5</v>
      </c>
    </row>
    <row r="88" spans="1:27" ht="125" x14ac:dyDescent="0.25">
      <c r="A88" s="201" t="s">
        <v>1194</v>
      </c>
      <c r="B88" s="208" t="s">
        <v>372</v>
      </c>
      <c r="C88" s="208" t="s">
        <v>373</v>
      </c>
      <c r="D88" s="208" t="s">
        <v>217</v>
      </c>
      <c r="E88" s="76" t="s">
        <v>1195</v>
      </c>
      <c r="F88" s="208" t="s">
        <v>1196</v>
      </c>
      <c r="G88" s="208" t="s">
        <v>1197</v>
      </c>
      <c r="H88" s="208" t="s">
        <v>1198</v>
      </c>
      <c r="I88" s="209"/>
      <c r="J88" s="297"/>
      <c r="K88" s="210" t="s">
        <v>1199</v>
      </c>
      <c r="L88" s="205"/>
      <c r="M88" s="211" t="s">
        <v>182</v>
      </c>
      <c r="N88" s="211" t="s">
        <v>351</v>
      </c>
      <c r="O88" s="211" t="s">
        <v>352</v>
      </c>
      <c r="P88" s="62"/>
      <c r="Q88" s="212" t="s">
        <v>1164</v>
      </c>
      <c r="R88" s="213" t="s">
        <v>1200</v>
      </c>
      <c r="S88" s="79" t="s">
        <v>1201</v>
      </c>
      <c r="T88" s="79" t="s">
        <v>1202</v>
      </c>
      <c r="U88" s="79" t="s">
        <v>357</v>
      </c>
      <c r="V88" s="79" t="s">
        <v>1203</v>
      </c>
      <c r="W88" s="79" t="s">
        <v>1204</v>
      </c>
      <c r="X88" s="83" t="s">
        <v>247</v>
      </c>
      <c r="AA88" s="204">
        <f>IF(OR(J88="Fail",ISBLANK(J88)),INDEX('Issue Code Table'!C:C,MATCH(N:N,'Issue Code Table'!A:A,0)),IF(M88="Critical",6,IF(M88="Significant",5,IF(M88="Moderate",3,2))))</f>
        <v>5</v>
      </c>
    </row>
    <row r="89" spans="1:27" ht="300" x14ac:dyDescent="0.25">
      <c r="A89" s="201" t="s">
        <v>1205</v>
      </c>
      <c r="B89" s="208" t="s">
        <v>372</v>
      </c>
      <c r="C89" s="208" t="s">
        <v>373</v>
      </c>
      <c r="D89" s="208" t="s">
        <v>217</v>
      </c>
      <c r="E89" s="76" t="s">
        <v>1206</v>
      </c>
      <c r="F89" s="208" t="s">
        <v>1207</v>
      </c>
      <c r="G89" s="208" t="s">
        <v>1208</v>
      </c>
      <c r="H89" s="208" t="s">
        <v>1209</v>
      </c>
      <c r="I89" s="209"/>
      <c r="J89" s="297"/>
      <c r="K89" s="210" t="s">
        <v>1210</v>
      </c>
      <c r="L89" s="205"/>
      <c r="M89" s="211" t="s">
        <v>182</v>
      </c>
      <c r="N89" s="211" t="s">
        <v>795</v>
      </c>
      <c r="O89" s="211" t="s">
        <v>796</v>
      </c>
      <c r="P89" s="62"/>
      <c r="Q89" s="212" t="s">
        <v>1164</v>
      </c>
      <c r="R89" s="213" t="s">
        <v>1211</v>
      </c>
      <c r="S89" s="79" t="s">
        <v>1212</v>
      </c>
      <c r="T89" s="79" t="s">
        <v>1213</v>
      </c>
      <c r="U89" s="79" t="s">
        <v>1214</v>
      </c>
      <c r="V89" s="79" t="s">
        <v>1215</v>
      </c>
      <c r="W89" s="79" t="s">
        <v>1216</v>
      </c>
      <c r="X89" s="83" t="s">
        <v>247</v>
      </c>
      <c r="AA89" s="204">
        <f>IF(OR(J89="Fail",ISBLANK(J89)),INDEX('Issue Code Table'!C:C,MATCH(N:N,'Issue Code Table'!A:A,0)),IF(M89="Critical",6,IF(M89="Significant",5,IF(M89="Moderate",3,2))))</f>
        <v>5</v>
      </c>
    </row>
    <row r="90" spans="1:27" ht="409.5" x14ac:dyDescent="0.25">
      <c r="A90" s="201" t="s">
        <v>1217</v>
      </c>
      <c r="B90" s="208" t="s">
        <v>345</v>
      </c>
      <c r="C90" s="208" t="s">
        <v>346</v>
      </c>
      <c r="D90" s="208" t="s">
        <v>217</v>
      </c>
      <c r="E90" s="76" t="s">
        <v>1218</v>
      </c>
      <c r="F90" s="208" t="s">
        <v>1219</v>
      </c>
      <c r="G90" s="208" t="s">
        <v>1220</v>
      </c>
      <c r="H90" s="208" t="s">
        <v>1221</v>
      </c>
      <c r="I90" s="209"/>
      <c r="J90" s="297"/>
      <c r="K90" s="210" t="s">
        <v>1222</v>
      </c>
      <c r="L90" s="205"/>
      <c r="M90" s="211" t="s">
        <v>182</v>
      </c>
      <c r="N90" s="211" t="s">
        <v>795</v>
      </c>
      <c r="O90" s="211" t="s">
        <v>796</v>
      </c>
      <c r="P90" s="62"/>
      <c r="Q90" s="212" t="s">
        <v>1164</v>
      </c>
      <c r="R90" s="213" t="s">
        <v>1223</v>
      </c>
      <c r="S90" s="79" t="s">
        <v>1224</v>
      </c>
      <c r="T90" s="79" t="s">
        <v>1225</v>
      </c>
      <c r="U90" s="79" t="s">
        <v>1226</v>
      </c>
      <c r="V90" s="79" t="s">
        <v>1227</v>
      </c>
      <c r="W90" s="79" t="s">
        <v>1228</v>
      </c>
      <c r="X90" s="83" t="s">
        <v>247</v>
      </c>
      <c r="AA90" s="204">
        <f>IF(OR(J90="Fail",ISBLANK(J90)),INDEX('Issue Code Table'!C:C,MATCH(N:N,'Issue Code Table'!A:A,0)),IF(M90="Critical",6,IF(M90="Significant",5,IF(M90="Moderate",3,2))))</f>
        <v>5</v>
      </c>
    </row>
    <row r="91" spans="1:27" ht="409.5" x14ac:dyDescent="0.25">
      <c r="A91" s="201" t="s">
        <v>1229</v>
      </c>
      <c r="B91" s="208" t="s">
        <v>345</v>
      </c>
      <c r="C91" s="208" t="s">
        <v>346</v>
      </c>
      <c r="D91" s="208" t="s">
        <v>217</v>
      </c>
      <c r="E91" s="76" t="s">
        <v>1230</v>
      </c>
      <c r="F91" s="208" t="s">
        <v>1231</v>
      </c>
      <c r="G91" s="208" t="s">
        <v>1232</v>
      </c>
      <c r="H91" s="208" t="s">
        <v>1233</v>
      </c>
      <c r="I91" s="209"/>
      <c r="J91" s="297"/>
      <c r="K91" s="210" t="s">
        <v>1234</v>
      </c>
      <c r="L91" s="205"/>
      <c r="M91" s="211" t="s">
        <v>182</v>
      </c>
      <c r="N91" s="211" t="s">
        <v>795</v>
      </c>
      <c r="O91" s="211" t="s">
        <v>796</v>
      </c>
      <c r="P91" s="62"/>
      <c r="Q91" s="212" t="s">
        <v>1164</v>
      </c>
      <c r="R91" s="213" t="s">
        <v>1235</v>
      </c>
      <c r="S91" s="79" t="s">
        <v>1236</v>
      </c>
      <c r="T91" s="79" t="s">
        <v>1237</v>
      </c>
      <c r="U91" s="79" t="s">
        <v>1226</v>
      </c>
      <c r="V91" s="79" t="s">
        <v>1238</v>
      </c>
      <c r="W91" s="79" t="s">
        <v>1239</v>
      </c>
      <c r="X91" s="83" t="s">
        <v>247</v>
      </c>
      <c r="AA91" s="204">
        <f>IF(OR(J91="Fail",ISBLANK(J91)),INDEX('Issue Code Table'!C:C,MATCH(N:N,'Issue Code Table'!A:A,0)),IF(M91="Critical",6,IF(M91="Significant",5,IF(M91="Moderate",3,2))))</f>
        <v>5</v>
      </c>
    </row>
    <row r="92" spans="1:27" ht="287.5" x14ac:dyDescent="0.25">
      <c r="A92" s="201" t="s">
        <v>1240</v>
      </c>
      <c r="B92" s="208" t="s">
        <v>345</v>
      </c>
      <c r="C92" s="208" t="s">
        <v>346</v>
      </c>
      <c r="D92" s="208" t="s">
        <v>217</v>
      </c>
      <c r="E92" s="76" t="s">
        <v>1241</v>
      </c>
      <c r="F92" s="208" t="s">
        <v>1242</v>
      </c>
      <c r="G92" s="208" t="s">
        <v>1243</v>
      </c>
      <c r="H92" s="208" t="s">
        <v>1244</v>
      </c>
      <c r="I92" s="209"/>
      <c r="J92" s="297"/>
      <c r="K92" s="210" t="s">
        <v>1245</v>
      </c>
      <c r="L92" s="205"/>
      <c r="M92" s="211" t="s">
        <v>182</v>
      </c>
      <c r="N92" s="211" t="s">
        <v>795</v>
      </c>
      <c r="O92" s="211" t="s">
        <v>796</v>
      </c>
      <c r="P92" s="62"/>
      <c r="Q92" s="212" t="s">
        <v>1164</v>
      </c>
      <c r="R92" s="213" t="s">
        <v>1246</v>
      </c>
      <c r="S92" s="79" t="s">
        <v>1247</v>
      </c>
      <c r="T92" s="79" t="s">
        <v>1248</v>
      </c>
      <c r="U92" s="79" t="s">
        <v>1249</v>
      </c>
      <c r="V92" s="79" t="s">
        <v>1250</v>
      </c>
      <c r="W92" s="79" t="s">
        <v>1251</v>
      </c>
      <c r="X92" s="83" t="s">
        <v>247</v>
      </c>
      <c r="AA92" s="204">
        <f>IF(OR(J92="Fail",ISBLANK(J92)),INDEX('Issue Code Table'!C:C,MATCH(N:N,'Issue Code Table'!A:A,0)),IF(M92="Critical",6,IF(M92="Significant",5,IF(M92="Moderate",3,2))))</f>
        <v>5</v>
      </c>
    </row>
    <row r="93" spans="1:27" ht="125" x14ac:dyDescent="0.25">
      <c r="A93" s="201" t="s">
        <v>1252</v>
      </c>
      <c r="B93" s="208" t="s">
        <v>372</v>
      </c>
      <c r="C93" s="208" t="s">
        <v>373</v>
      </c>
      <c r="D93" s="208" t="s">
        <v>217</v>
      </c>
      <c r="E93" s="76" t="s">
        <v>1253</v>
      </c>
      <c r="F93" s="208" t="s">
        <v>1254</v>
      </c>
      <c r="G93" s="208" t="s">
        <v>1255</v>
      </c>
      <c r="H93" s="208" t="s">
        <v>1256</v>
      </c>
      <c r="I93" s="209"/>
      <c r="J93" s="297"/>
      <c r="K93" s="210" t="s">
        <v>1257</v>
      </c>
      <c r="L93" s="205"/>
      <c r="M93" s="211" t="s">
        <v>182</v>
      </c>
      <c r="N93" s="211" t="s">
        <v>795</v>
      </c>
      <c r="O93" s="211" t="s">
        <v>796</v>
      </c>
      <c r="P93" s="62"/>
      <c r="Q93" s="212" t="s">
        <v>1164</v>
      </c>
      <c r="R93" s="213" t="s">
        <v>1258</v>
      </c>
      <c r="S93" s="79" t="s">
        <v>1259</v>
      </c>
      <c r="T93" s="79" t="s">
        <v>1260</v>
      </c>
      <c r="U93" s="79" t="s">
        <v>357</v>
      </c>
      <c r="V93" s="79" t="s">
        <v>1261</v>
      </c>
      <c r="W93" s="79" t="s">
        <v>1262</v>
      </c>
      <c r="X93" s="83" t="s">
        <v>247</v>
      </c>
      <c r="AA93" s="204">
        <f>IF(OR(J93="Fail",ISBLANK(J93)),INDEX('Issue Code Table'!C:C,MATCH(N:N,'Issue Code Table'!A:A,0)),IF(M93="Critical",6,IF(M93="Significant",5,IF(M93="Moderate",3,2))))</f>
        <v>5</v>
      </c>
    </row>
    <row r="94" spans="1:27" ht="237.5" x14ac:dyDescent="0.25">
      <c r="A94" s="201" t="s">
        <v>1263</v>
      </c>
      <c r="B94" s="218" t="s">
        <v>854</v>
      </c>
      <c r="C94" s="208" t="s">
        <v>855</v>
      </c>
      <c r="D94" s="208" t="s">
        <v>217</v>
      </c>
      <c r="E94" s="76" t="s">
        <v>1264</v>
      </c>
      <c r="F94" s="208" t="s">
        <v>1265</v>
      </c>
      <c r="G94" s="208" t="s">
        <v>1266</v>
      </c>
      <c r="H94" s="208" t="s">
        <v>1267</v>
      </c>
      <c r="I94" s="209"/>
      <c r="J94" s="297"/>
      <c r="K94" s="210" t="s">
        <v>1268</v>
      </c>
      <c r="L94" s="205"/>
      <c r="M94" s="211" t="s">
        <v>182</v>
      </c>
      <c r="N94" s="211" t="s">
        <v>1269</v>
      </c>
      <c r="O94" s="211" t="s">
        <v>1270</v>
      </c>
      <c r="P94" s="62"/>
      <c r="Q94" s="212" t="s">
        <v>1164</v>
      </c>
      <c r="R94" s="213" t="s">
        <v>1271</v>
      </c>
      <c r="S94" s="79" t="s">
        <v>1272</v>
      </c>
      <c r="T94" s="79" t="s">
        <v>1273</v>
      </c>
      <c r="U94" s="79" t="s">
        <v>1274</v>
      </c>
      <c r="V94" s="79" t="s">
        <v>1275</v>
      </c>
      <c r="W94" s="79" t="s">
        <v>1276</v>
      </c>
      <c r="X94" s="83" t="s">
        <v>247</v>
      </c>
      <c r="AA94" s="204">
        <f>IF(OR(J94="Fail",ISBLANK(J94)),INDEX('Issue Code Table'!C:C,MATCH(N:N,'Issue Code Table'!A:A,0)),IF(M94="Critical",6,IF(M94="Significant",5,IF(M94="Moderate",3,2))))</f>
        <v>7</v>
      </c>
    </row>
    <row r="95" spans="1:27" ht="162.5" x14ac:dyDescent="0.25">
      <c r="A95" s="201" t="s">
        <v>1277</v>
      </c>
      <c r="B95" s="217" t="s">
        <v>1278</v>
      </c>
      <c r="C95" s="208" t="s">
        <v>1279</v>
      </c>
      <c r="D95" s="208" t="s">
        <v>217</v>
      </c>
      <c r="E95" s="76" t="s">
        <v>1280</v>
      </c>
      <c r="F95" s="208" t="s">
        <v>1281</v>
      </c>
      <c r="G95" s="208" t="s">
        <v>1282</v>
      </c>
      <c r="H95" s="208" t="s">
        <v>1283</v>
      </c>
      <c r="I95" s="209"/>
      <c r="J95" s="297"/>
      <c r="K95" s="210" t="s">
        <v>1284</v>
      </c>
      <c r="L95" s="205"/>
      <c r="M95" s="211" t="s">
        <v>182</v>
      </c>
      <c r="N95" s="211" t="s">
        <v>795</v>
      </c>
      <c r="O95" s="211" t="s">
        <v>796</v>
      </c>
      <c r="P95" s="62"/>
      <c r="Q95" s="212" t="s">
        <v>1285</v>
      </c>
      <c r="R95" s="213" t="s">
        <v>1286</v>
      </c>
      <c r="S95" s="79" t="s">
        <v>1287</v>
      </c>
      <c r="T95" s="79" t="s">
        <v>1288</v>
      </c>
      <c r="U95" s="79" t="s">
        <v>1289</v>
      </c>
      <c r="V95" s="79" t="s">
        <v>1290</v>
      </c>
      <c r="W95" s="79" t="s">
        <v>1291</v>
      </c>
      <c r="X95" s="83" t="s">
        <v>247</v>
      </c>
      <c r="AA95" s="204">
        <f>IF(OR(J95="Fail",ISBLANK(J95)),INDEX('Issue Code Table'!C:C,MATCH(N:N,'Issue Code Table'!A:A,0)),IF(M95="Critical",6,IF(M95="Significant",5,IF(M95="Moderate",3,2))))</f>
        <v>5</v>
      </c>
    </row>
    <row r="96" spans="1:27" ht="125" x14ac:dyDescent="0.25">
      <c r="A96" s="201" t="s">
        <v>1292</v>
      </c>
      <c r="B96" s="217" t="s">
        <v>1293</v>
      </c>
      <c r="C96" s="208" t="s">
        <v>1294</v>
      </c>
      <c r="D96" s="208" t="s">
        <v>217</v>
      </c>
      <c r="E96" s="76" t="s">
        <v>1295</v>
      </c>
      <c r="F96" s="208" t="s">
        <v>1296</v>
      </c>
      <c r="G96" s="208" t="s">
        <v>1297</v>
      </c>
      <c r="H96" s="208" t="s">
        <v>1298</v>
      </c>
      <c r="I96" s="209"/>
      <c r="J96" s="297"/>
      <c r="K96" s="210" t="s">
        <v>1299</v>
      </c>
      <c r="L96" s="205"/>
      <c r="M96" s="211" t="s">
        <v>182</v>
      </c>
      <c r="N96" s="211" t="s">
        <v>795</v>
      </c>
      <c r="O96" s="211" t="s">
        <v>796</v>
      </c>
      <c r="P96" s="62"/>
      <c r="Q96" s="212" t="s">
        <v>1285</v>
      </c>
      <c r="R96" s="213" t="s">
        <v>1300</v>
      </c>
      <c r="S96" s="79" t="s">
        <v>1301</v>
      </c>
      <c r="T96" s="79" t="s">
        <v>1302</v>
      </c>
      <c r="U96" s="79" t="s">
        <v>1303</v>
      </c>
      <c r="V96" s="79" t="s">
        <v>1304</v>
      </c>
      <c r="W96" s="79" t="s">
        <v>1305</v>
      </c>
      <c r="X96" s="83" t="s">
        <v>247</v>
      </c>
      <c r="AA96" s="204">
        <f>IF(OR(J96="Fail",ISBLANK(J96)),INDEX('Issue Code Table'!C:C,MATCH(N:N,'Issue Code Table'!A:A,0)),IF(M96="Critical",6,IF(M96="Significant",5,IF(M96="Moderate",3,2))))</f>
        <v>5</v>
      </c>
    </row>
    <row r="97" spans="1:27" ht="409.5" x14ac:dyDescent="0.25">
      <c r="A97" s="201" t="s">
        <v>1306</v>
      </c>
      <c r="B97" s="217" t="s">
        <v>1307</v>
      </c>
      <c r="C97" s="208" t="s">
        <v>1308</v>
      </c>
      <c r="D97" s="208" t="s">
        <v>217</v>
      </c>
      <c r="E97" s="76" t="s">
        <v>1309</v>
      </c>
      <c r="F97" s="208" t="s">
        <v>1310</v>
      </c>
      <c r="G97" s="208" t="s">
        <v>1311</v>
      </c>
      <c r="H97" s="208" t="s">
        <v>1312</v>
      </c>
      <c r="I97" s="209"/>
      <c r="J97" s="297"/>
      <c r="K97" s="210" t="s">
        <v>1313</v>
      </c>
      <c r="L97" s="205"/>
      <c r="M97" s="211" t="s">
        <v>182</v>
      </c>
      <c r="N97" s="211" t="s">
        <v>795</v>
      </c>
      <c r="O97" s="211" t="s">
        <v>796</v>
      </c>
      <c r="P97" s="62"/>
      <c r="Q97" s="212" t="s">
        <v>1285</v>
      </c>
      <c r="R97" s="213" t="s">
        <v>1314</v>
      </c>
      <c r="S97" s="79" t="s">
        <v>1315</v>
      </c>
      <c r="T97" s="79" t="s">
        <v>1316</v>
      </c>
      <c r="U97" s="79" t="s">
        <v>1274</v>
      </c>
      <c r="V97" s="79" t="s">
        <v>1317</v>
      </c>
      <c r="W97" s="79" t="s">
        <v>1318</v>
      </c>
      <c r="X97" s="83" t="s">
        <v>247</v>
      </c>
      <c r="AA97" s="204">
        <f>IF(OR(J97="Fail",ISBLANK(J97)),INDEX('Issue Code Table'!C:C,MATCH(N:N,'Issue Code Table'!A:A,0)),IF(M97="Critical",6,IF(M97="Significant",5,IF(M97="Moderate",3,2))))</f>
        <v>5</v>
      </c>
    </row>
    <row r="98" spans="1:27" ht="187.5" x14ac:dyDescent="0.25">
      <c r="A98" s="201" t="s">
        <v>1319</v>
      </c>
      <c r="B98" s="217" t="s">
        <v>1320</v>
      </c>
      <c r="C98" s="208" t="s">
        <v>1321</v>
      </c>
      <c r="D98" s="208" t="s">
        <v>217</v>
      </c>
      <c r="E98" s="76" t="s">
        <v>1322</v>
      </c>
      <c r="F98" s="208" t="s">
        <v>1323</v>
      </c>
      <c r="G98" s="208" t="s">
        <v>1324</v>
      </c>
      <c r="H98" s="208" t="s">
        <v>1325</v>
      </c>
      <c r="I98" s="209"/>
      <c r="J98" s="297"/>
      <c r="K98" s="210" t="s">
        <v>1326</v>
      </c>
      <c r="L98" s="205"/>
      <c r="M98" s="211" t="s">
        <v>182</v>
      </c>
      <c r="N98" s="222" t="s">
        <v>210</v>
      </c>
      <c r="O98" s="222" t="s">
        <v>211</v>
      </c>
      <c r="P98" s="62"/>
      <c r="Q98" s="212" t="s">
        <v>1285</v>
      </c>
      <c r="R98" s="213" t="s">
        <v>1327</v>
      </c>
      <c r="S98" s="79" t="s">
        <v>1328</v>
      </c>
      <c r="T98" s="79" t="s">
        <v>1329</v>
      </c>
      <c r="U98" s="79" t="s">
        <v>1330</v>
      </c>
      <c r="V98" s="79" t="s">
        <v>1331</v>
      </c>
      <c r="W98" s="79" t="s">
        <v>1332</v>
      </c>
      <c r="X98" s="83" t="s">
        <v>247</v>
      </c>
      <c r="AA98" s="204">
        <f>IF(OR(J98="Fail",ISBLANK(J98)),INDEX('Issue Code Table'!C:C,MATCH(N:N,'Issue Code Table'!A:A,0)),IF(M98="Critical",6,IF(M98="Significant",5,IF(M98="Moderate",3,2))))</f>
        <v>6</v>
      </c>
    </row>
    <row r="99" spans="1:27" ht="237.5" x14ac:dyDescent="0.25">
      <c r="A99" s="201" t="s">
        <v>1333</v>
      </c>
      <c r="B99" s="217" t="s">
        <v>215</v>
      </c>
      <c r="C99" s="208" t="s">
        <v>216</v>
      </c>
      <c r="D99" s="208" t="s">
        <v>217</v>
      </c>
      <c r="E99" s="76" t="s">
        <v>1334</v>
      </c>
      <c r="F99" s="208" t="s">
        <v>1335</v>
      </c>
      <c r="G99" s="208" t="s">
        <v>1336</v>
      </c>
      <c r="H99" s="208" t="s">
        <v>1337</v>
      </c>
      <c r="I99" s="209"/>
      <c r="J99" s="297"/>
      <c r="K99" s="210" t="s">
        <v>1338</v>
      </c>
      <c r="L99" s="205"/>
      <c r="M99" s="211" t="s">
        <v>182</v>
      </c>
      <c r="N99" s="211" t="s">
        <v>1339</v>
      </c>
      <c r="O99" s="211" t="s">
        <v>1340</v>
      </c>
      <c r="P99" s="62"/>
      <c r="Q99" s="212" t="s">
        <v>1285</v>
      </c>
      <c r="R99" s="213" t="s">
        <v>1341</v>
      </c>
      <c r="S99" s="79" t="s">
        <v>1342</v>
      </c>
      <c r="T99" s="79" t="s">
        <v>1343</v>
      </c>
      <c r="U99" s="79" t="s">
        <v>1344</v>
      </c>
      <c r="V99" s="79" t="s">
        <v>1345</v>
      </c>
      <c r="W99" s="79" t="s">
        <v>1346</v>
      </c>
      <c r="X99" s="83" t="s">
        <v>247</v>
      </c>
      <c r="AA99" s="204">
        <f>IF(OR(J99="Fail",ISBLANK(J99)),INDEX('Issue Code Table'!C:C,MATCH(N:N,'Issue Code Table'!A:A,0)),IF(M99="Critical",6,IF(M99="Significant",5,IF(M99="Moderate",3,2))))</f>
        <v>5</v>
      </c>
    </row>
    <row r="100" spans="1:27" ht="225" x14ac:dyDescent="0.25">
      <c r="A100" s="201" t="s">
        <v>1347</v>
      </c>
      <c r="B100" s="79" t="s">
        <v>1094</v>
      </c>
      <c r="C100" s="284" t="s">
        <v>1095</v>
      </c>
      <c r="D100" s="208" t="s">
        <v>217</v>
      </c>
      <c r="E100" s="76" t="s">
        <v>1348</v>
      </c>
      <c r="F100" s="208" t="s">
        <v>1349</v>
      </c>
      <c r="G100" s="208" t="s">
        <v>220</v>
      </c>
      <c r="H100" s="208" t="s">
        <v>1350</v>
      </c>
      <c r="I100" s="209"/>
      <c r="J100" s="297"/>
      <c r="K100" s="210" t="s">
        <v>1351</v>
      </c>
      <c r="L100" s="205"/>
      <c r="M100" s="211" t="s">
        <v>223</v>
      </c>
      <c r="N100" s="211" t="s">
        <v>770</v>
      </c>
      <c r="O100" s="211" t="s">
        <v>771</v>
      </c>
      <c r="P100" s="62"/>
      <c r="Q100" s="212" t="s">
        <v>1285</v>
      </c>
      <c r="R100" s="213" t="s">
        <v>1352</v>
      </c>
      <c r="S100" s="79" t="s">
        <v>1353</v>
      </c>
      <c r="T100" s="79" t="s">
        <v>1354</v>
      </c>
      <c r="U100" s="79" t="s">
        <v>357</v>
      </c>
      <c r="V100" s="79" t="s">
        <v>1355</v>
      </c>
      <c r="W100" s="79" t="s">
        <v>1356</v>
      </c>
      <c r="X100" s="83"/>
      <c r="AA100" s="204">
        <f>IF(OR(J100="Fail",ISBLANK(J100)),INDEX('Issue Code Table'!C:C,MATCH(N:N,'Issue Code Table'!A:A,0)),IF(M100="Critical",6,IF(M100="Significant",5,IF(M100="Moderate",3,2))))</f>
        <v>4</v>
      </c>
    </row>
    <row r="101" spans="1:27" ht="409.5" x14ac:dyDescent="0.25">
      <c r="A101" s="201" t="s">
        <v>1357</v>
      </c>
      <c r="B101" s="217" t="s">
        <v>215</v>
      </c>
      <c r="C101" s="208" t="s">
        <v>216</v>
      </c>
      <c r="D101" s="208" t="s">
        <v>217</v>
      </c>
      <c r="E101" s="76" t="s">
        <v>1358</v>
      </c>
      <c r="F101" s="208" t="s">
        <v>1359</v>
      </c>
      <c r="G101" s="208" t="s">
        <v>1360</v>
      </c>
      <c r="H101" s="208" t="s">
        <v>1361</v>
      </c>
      <c r="I101" s="209"/>
      <c r="J101" s="297"/>
      <c r="K101" s="210" t="s">
        <v>1362</v>
      </c>
      <c r="L101" s="205"/>
      <c r="M101" s="211" t="s">
        <v>182</v>
      </c>
      <c r="N101" s="211" t="s">
        <v>884</v>
      </c>
      <c r="O101" s="211" t="s">
        <v>885</v>
      </c>
      <c r="P101" s="62"/>
      <c r="Q101" s="212" t="s">
        <v>1285</v>
      </c>
      <c r="R101" s="213" t="s">
        <v>1363</v>
      </c>
      <c r="S101" s="79" t="s">
        <v>1364</v>
      </c>
      <c r="T101" s="79" t="s">
        <v>1365</v>
      </c>
      <c r="U101" s="79" t="s">
        <v>1366</v>
      </c>
      <c r="V101" s="79" t="s">
        <v>1367</v>
      </c>
      <c r="W101" s="79" t="s">
        <v>1368</v>
      </c>
      <c r="X101" s="83" t="s">
        <v>247</v>
      </c>
      <c r="AA101" s="204">
        <f>IF(OR(J101="Fail",ISBLANK(J101)),INDEX('Issue Code Table'!C:C,MATCH(N:N,'Issue Code Table'!A:A,0)),IF(M101="Critical",6,IF(M101="Significant",5,IF(M101="Moderate",3,2))))</f>
        <v>6</v>
      </c>
    </row>
    <row r="102" spans="1:27" ht="212.5" x14ac:dyDescent="0.25">
      <c r="A102" s="201" t="s">
        <v>1369</v>
      </c>
      <c r="B102" s="217" t="s">
        <v>215</v>
      </c>
      <c r="C102" s="208" t="s">
        <v>216</v>
      </c>
      <c r="D102" s="208" t="s">
        <v>217</v>
      </c>
      <c r="E102" s="76" t="s">
        <v>1370</v>
      </c>
      <c r="F102" s="208" t="s">
        <v>1371</v>
      </c>
      <c r="G102" s="208" t="s">
        <v>1372</v>
      </c>
      <c r="H102" s="208" t="s">
        <v>1373</v>
      </c>
      <c r="I102" s="209"/>
      <c r="J102" s="297"/>
      <c r="K102" s="210" t="s">
        <v>1374</v>
      </c>
      <c r="L102" s="205"/>
      <c r="M102" s="211" t="s">
        <v>182</v>
      </c>
      <c r="N102" s="222" t="s">
        <v>210</v>
      </c>
      <c r="O102" s="222" t="s">
        <v>211</v>
      </c>
      <c r="P102" s="62"/>
      <c r="Q102" s="212" t="s">
        <v>1285</v>
      </c>
      <c r="R102" s="213" t="s">
        <v>1375</v>
      </c>
      <c r="S102" s="79" t="s">
        <v>1376</v>
      </c>
      <c r="T102" s="79" t="s">
        <v>1377</v>
      </c>
      <c r="U102" s="79" t="s">
        <v>1378</v>
      </c>
      <c r="V102" s="79" t="s">
        <v>1379</v>
      </c>
      <c r="W102" s="79" t="s">
        <v>1380</v>
      </c>
      <c r="X102" s="83" t="s">
        <v>247</v>
      </c>
      <c r="AA102" s="204">
        <f>IF(OR(J102="Fail",ISBLANK(J102)),INDEX('Issue Code Table'!C:C,MATCH(N:N,'Issue Code Table'!A:A,0)),IF(M102="Critical",6,IF(M102="Significant",5,IF(M102="Moderate",3,2))))</f>
        <v>6</v>
      </c>
    </row>
    <row r="103" spans="1:27" ht="187.5" x14ac:dyDescent="0.25">
      <c r="A103" s="201" t="s">
        <v>1381</v>
      </c>
      <c r="B103" s="217" t="s">
        <v>1158</v>
      </c>
      <c r="C103" s="208" t="s">
        <v>1159</v>
      </c>
      <c r="D103" s="208" t="s">
        <v>217</v>
      </c>
      <c r="E103" s="76" t="s">
        <v>1382</v>
      </c>
      <c r="F103" s="208" t="s">
        <v>1383</v>
      </c>
      <c r="G103" s="208" t="s">
        <v>1384</v>
      </c>
      <c r="H103" s="208" t="s">
        <v>1385</v>
      </c>
      <c r="I103" s="209"/>
      <c r="J103" s="297"/>
      <c r="K103" s="210" t="s">
        <v>1386</v>
      </c>
      <c r="L103" s="205"/>
      <c r="M103" s="211" t="s">
        <v>182</v>
      </c>
      <c r="N103" s="222" t="s">
        <v>210</v>
      </c>
      <c r="O103" s="222" t="s">
        <v>211</v>
      </c>
      <c r="P103" s="62"/>
      <c r="Q103" s="212" t="s">
        <v>1285</v>
      </c>
      <c r="R103" s="213" t="s">
        <v>1387</v>
      </c>
      <c r="S103" s="79" t="s">
        <v>1388</v>
      </c>
      <c r="T103" s="79" t="s">
        <v>1389</v>
      </c>
      <c r="U103" s="79" t="s">
        <v>1390</v>
      </c>
      <c r="V103" s="79" t="s">
        <v>1391</v>
      </c>
      <c r="W103" s="79" t="s">
        <v>1392</v>
      </c>
      <c r="X103" s="83" t="s">
        <v>247</v>
      </c>
      <c r="AA103" s="204">
        <f>IF(OR(J103="Fail",ISBLANK(J103)),INDEX('Issue Code Table'!C:C,MATCH(N:N,'Issue Code Table'!A:A,0)),IF(M103="Critical",6,IF(M103="Significant",5,IF(M103="Moderate",3,2))))</f>
        <v>6</v>
      </c>
    </row>
    <row r="104" spans="1:27" ht="200" x14ac:dyDescent="0.25">
      <c r="A104" s="201" t="s">
        <v>1393</v>
      </c>
      <c r="B104" s="217" t="s">
        <v>1158</v>
      </c>
      <c r="C104" s="208" t="s">
        <v>1159</v>
      </c>
      <c r="D104" s="208" t="s">
        <v>217</v>
      </c>
      <c r="E104" s="76" t="s">
        <v>1394</v>
      </c>
      <c r="F104" s="208" t="s">
        <v>1395</v>
      </c>
      <c r="G104" s="208" t="s">
        <v>1396</v>
      </c>
      <c r="H104" s="208" t="s">
        <v>1397</v>
      </c>
      <c r="I104" s="209"/>
      <c r="J104" s="297"/>
      <c r="K104" s="210" t="s">
        <v>1398</v>
      </c>
      <c r="L104" s="205"/>
      <c r="M104" s="211" t="s">
        <v>182</v>
      </c>
      <c r="N104" s="222" t="s">
        <v>210</v>
      </c>
      <c r="O104" s="222" t="s">
        <v>211</v>
      </c>
      <c r="P104" s="62"/>
      <c r="Q104" s="212" t="s">
        <v>1285</v>
      </c>
      <c r="R104" s="213" t="s">
        <v>1399</v>
      </c>
      <c r="S104" s="79" t="s">
        <v>1400</v>
      </c>
      <c r="T104" s="79" t="s">
        <v>1401</v>
      </c>
      <c r="U104" s="79" t="s">
        <v>1402</v>
      </c>
      <c r="V104" s="79" t="s">
        <v>1403</v>
      </c>
      <c r="W104" s="79" t="s">
        <v>1404</v>
      </c>
      <c r="X104" s="83" t="s">
        <v>247</v>
      </c>
      <c r="AA104" s="204">
        <f>IF(OR(J104="Fail",ISBLANK(J104)),INDEX('Issue Code Table'!C:C,MATCH(N:N,'Issue Code Table'!A:A,0)),IF(M104="Critical",6,IF(M104="Significant",5,IF(M104="Moderate",3,2))))</f>
        <v>6</v>
      </c>
    </row>
    <row r="105" spans="1:27" ht="250" x14ac:dyDescent="0.25">
      <c r="A105" s="201" t="s">
        <v>1405</v>
      </c>
      <c r="B105" s="217" t="s">
        <v>1293</v>
      </c>
      <c r="C105" s="208" t="s">
        <v>1294</v>
      </c>
      <c r="D105" s="208" t="s">
        <v>217</v>
      </c>
      <c r="E105" s="76" t="s">
        <v>1406</v>
      </c>
      <c r="F105" s="208" t="s">
        <v>1407</v>
      </c>
      <c r="G105" s="208" t="s">
        <v>1408</v>
      </c>
      <c r="H105" s="208" t="s">
        <v>1409</v>
      </c>
      <c r="I105" s="209"/>
      <c r="J105" s="297"/>
      <c r="K105" s="210" t="s">
        <v>1410</v>
      </c>
      <c r="L105" s="205"/>
      <c r="M105" s="211" t="s">
        <v>223</v>
      </c>
      <c r="N105" s="211" t="s">
        <v>389</v>
      </c>
      <c r="O105" s="211" t="s">
        <v>390</v>
      </c>
      <c r="P105" s="62"/>
      <c r="Q105" s="212" t="s">
        <v>1411</v>
      </c>
      <c r="R105" s="213" t="s">
        <v>1412</v>
      </c>
      <c r="S105" s="79" t="s">
        <v>1413</v>
      </c>
      <c r="T105" s="79" t="s">
        <v>1414</v>
      </c>
      <c r="U105" s="79" t="s">
        <v>357</v>
      </c>
      <c r="V105" s="79" t="s">
        <v>1415</v>
      </c>
      <c r="W105" s="79" t="s">
        <v>1416</v>
      </c>
      <c r="X105" s="83"/>
      <c r="AA105" s="204">
        <f>IF(OR(J105="Fail",ISBLANK(J105)),INDEX('Issue Code Table'!C:C,MATCH(N:N,'Issue Code Table'!A:A,0)),IF(M105="Critical",6,IF(M105="Significant",5,IF(M105="Moderate",3,2))))</f>
        <v>4</v>
      </c>
    </row>
    <row r="106" spans="1:27" ht="225" x14ac:dyDescent="0.25">
      <c r="A106" s="201" t="s">
        <v>1417</v>
      </c>
      <c r="B106" s="217" t="s">
        <v>345</v>
      </c>
      <c r="C106" s="208" t="s">
        <v>346</v>
      </c>
      <c r="D106" s="208" t="s">
        <v>217</v>
      </c>
      <c r="E106" s="76" t="s">
        <v>1418</v>
      </c>
      <c r="F106" s="208" t="s">
        <v>1419</v>
      </c>
      <c r="G106" s="208" t="s">
        <v>1420</v>
      </c>
      <c r="H106" s="208" t="s">
        <v>1421</v>
      </c>
      <c r="I106" s="209"/>
      <c r="J106" s="297"/>
      <c r="K106" s="210" t="s">
        <v>1422</v>
      </c>
      <c r="L106" s="205"/>
      <c r="M106" s="211" t="s">
        <v>223</v>
      </c>
      <c r="N106" s="211" t="s">
        <v>795</v>
      </c>
      <c r="O106" s="211" t="s">
        <v>796</v>
      </c>
      <c r="P106" s="62"/>
      <c r="Q106" s="212" t="s">
        <v>1423</v>
      </c>
      <c r="R106" s="213" t="s">
        <v>1424</v>
      </c>
      <c r="S106" s="79" t="s">
        <v>1425</v>
      </c>
      <c r="T106" s="79" t="s">
        <v>1426</v>
      </c>
      <c r="U106" s="79" t="s">
        <v>357</v>
      </c>
      <c r="V106" s="79" t="s">
        <v>1427</v>
      </c>
      <c r="W106" s="79" t="s">
        <v>1428</v>
      </c>
      <c r="X106" s="83"/>
      <c r="AA106" s="204">
        <f>IF(OR(J106="Fail",ISBLANK(J106)),INDEX('Issue Code Table'!C:C,MATCH(N:N,'Issue Code Table'!A:A,0)),IF(M106="Critical",6,IF(M106="Significant",5,IF(M106="Moderate",3,2))))</f>
        <v>5</v>
      </c>
    </row>
    <row r="107" spans="1:27" ht="162.5" x14ac:dyDescent="0.25">
      <c r="A107" s="201" t="s">
        <v>1429</v>
      </c>
      <c r="B107" s="217" t="s">
        <v>345</v>
      </c>
      <c r="C107" s="208" t="s">
        <v>346</v>
      </c>
      <c r="D107" s="208" t="s">
        <v>217</v>
      </c>
      <c r="E107" s="76" t="s">
        <v>1430</v>
      </c>
      <c r="F107" s="208" t="s">
        <v>1431</v>
      </c>
      <c r="G107" s="208" t="s">
        <v>1432</v>
      </c>
      <c r="H107" s="208" t="s">
        <v>1433</v>
      </c>
      <c r="I107" s="209"/>
      <c r="J107" s="297"/>
      <c r="K107" s="210" t="s">
        <v>1434</v>
      </c>
      <c r="L107" s="205"/>
      <c r="M107" s="211" t="s">
        <v>182</v>
      </c>
      <c r="N107" s="211" t="s">
        <v>351</v>
      </c>
      <c r="O107" s="211" t="s">
        <v>352</v>
      </c>
      <c r="P107" s="62"/>
      <c r="Q107" s="212" t="s">
        <v>1423</v>
      </c>
      <c r="R107" s="213" t="s">
        <v>1435</v>
      </c>
      <c r="S107" s="79" t="s">
        <v>1436</v>
      </c>
      <c r="T107" s="79" t="s">
        <v>1437</v>
      </c>
      <c r="U107" s="79" t="s">
        <v>357</v>
      </c>
      <c r="V107" s="79" t="s">
        <v>1438</v>
      </c>
      <c r="W107" s="79" t="s">
        <v>1439</v>
      </c>
      <c r="X107" s="83" t="s">
        <v>247</v>
      </c>
      <c r="AA107" s="204">
        <f>IF(OR(J107="Fail",ISBLANK(J107)),INDEX('Issue Code Table'!C:C,MATCH(N:N,'Issue Code Table'!A:A,0)),IF(M107="Critical",6,IF(M107="Significant",5,IF(M107="Moderate",3,2))))</f>
        <v>5</v>
      </c>
    </row>
    <row r="108" spans="1:27" ht="300" x14ac:dyDescent="0.25">
      <c r="A108" s="201" t="s">
        <v>1440</v>
      </c>
      <c r="B108" s="217" t="s">
        <v>1293</v>
      </c>
      <c r="C108" s="208" t="s">
        <v>1294</v>
      </c>
      <c r="D108" s="208" t="s">
        <v>217</v>
      </c>
      <c r="E108" s="76" t="s">
        <v>1441</v>
      </c>
      <c r="F108" s="208" t="s">
        <v>1442</v>
      </c>
      <c r="G108" s="208" t="s">
        <v>1443</v>
      </c>
      <c r="H108" s="208" t="s">
        <v>1444</v>
      </c>
      <c r="I108" s="209"/>
      <c r="J108" s="297"/>
      <c r="K108" s="210" t="s">
        <v>1445</v>
      </c>
      <c r="L108" s="205"/>
      <c r="M108" s="211" t="s">
        <v>182</v>
      </c>
      <c r="N108" s="211" t="s">
        <v>351</v>
      </c>
      <c r="O108" s="211" t="s">
        <v>352</v>
      </c>
      <c r="P108" s="62"/>
      <c r="Q108" s="212" t="s">
        <v>1446</v>
      </c>
      <c r="R108" s="213" t="s">
        <v>1447</v>
      </c>
      <c r="S108" s="79" t="s">
        <v>1448</v>
      </c>
      <c r="T108" s="79" t="s">
        <v>1449</v>
      </c>
      <c r="U108" s="79" t="s">
        <v>1450</v>
      </c>
      <c r="V108" s="79" t="s">
        <v>1451</v>
      </c>
      <c r="W108" s="79" t="s">
        <v>1452</v>
      </c>
      <c r="X108" s="83" t="s">
        <v>247</v>
      </c>
      <c r="AA108" s="204">
        <f>IF(OR(J108="Fail",ISBLANK(J108)),INDEX('Issue Code Table'!C:C,MATCH(N:N,'Issue Code Table'!A:A,0)),IF(M108="Critical",6,IF(M108="Significant",5,IF(M108="Moderate",3,2))))</f>
        <v>5</v>
      </c>
    </row>
    <row r="109" spans="1:27" ht="150" x14ac:dyDescent="0.25">
      <c r="A109" s="201" t="s">
        <v>1453</v>
      </c>
      <c r="B109" s="217" t="s">
        <v>1293</v>
      </c>
      <c r="C109" s="208" t="s">
        <v>1294</v>
      </c>
      <c r="D109" s="208" t="s">
        <v>217</v>
      </c>
      <c r="E109" s="76" t="s">
        <v>1454</v>
      </c>
      <c r="F109" s="208" t="s">
        <v>1455</v>
      </c>
      <c r="G109" s="208" t="s">
        <v>1456</v>
      </c>
      <c r="H109" s="208" t="s">
        <v>1457</v>
      </c>
      <c r="I109" s="209"/>
      <c r="J109" s="297"/>
      <c r="K109" s="210" t="s">
        <v>1458</v>
      </c>
      <c r="L109" s="205"/>
      <c r="M109" s="211" t="s">
        <v>182</v>
      </c>
      <c r="N109" s="211" t="s">
        <v>795</v>
      </c>
      <c r="O109" s="211" t="s">
        <v>796</v>
      </c>
      <c r="P109" s="62"/>
      <c r="Q109" s="212" t="s">
        <v>1446</v>
      </c>
      <c r="R109" s="213" t="s">
        <v>1459</v>
      </c>
      <c r="S109" s="79" t="s">
        <v>1460</v>
      </c>
      <c r="T109" s="79" t="s">
        <v>1461</v>
      </c>
      <c r="U109" s="79" t="s">
        <v>357</v>
      </c>
      <c r="V109" s="79" t="s">
        <v>1462</v>
      </c>
      <c r="W109" s="79" t="s">
        <v>1463</v>
      </c>
      <c r="X109" s="83" t="s">
        <v>247</v>
      </c>
      <c r="AA109" s="204">
        <f>IF(OR(J109="Fail",ISBLANK(J109)),INDEX('Issue Code Table'!C:C,MATCH(N:N,'Issue Code Table'!A:A,0)),IF(M109="Critical",6,IF(M109="Significant",5,IF(M109="Moderate",3,2))))</f>
        <v>5</v>
      </c>
    </row>
    <row r="110" spans="1:27" ht="150" x14ac:dyDescent="0.25">
      <c r="A110" s="201" t="s">
        <v>1464</v>
      </c>
      <c r="B110" s="217" t="s">
        <v>1293</v>
      </c>
      <c r="C110" s="208" t="s">
        <v>1294</v>
      </c>
      <c r="D110" s="208" t="s">
        <v>217</v>
      </c>
      <c r="E110" s="76" t="s">
        <v>1465</v>
      </c>
      <c r="F110" s="208" t="s">
        <v>1466</v>
      </c>
      <c r="G110" s="208" t="s">
        <v>1467</v>
      </c>
      <c r="H110" s="208" t="s">
        <v>1468</v>
      </c>
      <c r="I110" s="209"/>
      <c r="J110" s="297"/>
      <c r="K110" s="210" t="s">
        <v>1469</v>
      </c>
      <c r="L110" s="205"/>
      <c r="M110" s="211" t="s">
        <v>182</v>
      </c>
      <c r="N110" s="211" t="s">
        <v>351</v>
      </c>
      <c r="O110" s="211" t="s">
        <v>352</v>
      </c>
      <c r="P110" s="62"/>
      <c r="Q110" s="212" t="s">
        <v>1446</v>
      </c>
      <c r="R110" s="213" t="s">
        <v>1470</v>
      </c>
      <c r="S110" s="79" t="s">
        <v>1471</v>
      </c>
      <c r="T110" s="79" t="s">
        <v>1472</v>
      </c>
      <c r="U110" s="79" t="s">
        <v>1473</v>
      </c>
      <c r="V110" s="79" t="s">
        <v>1474</v>
      </c>
      <c r="W110" s="79" t="s">
        <v>1475</v>
      </c>
      <c r="X110" s="83" t="s">
        <v>247</v>
      </c>
      <c r="AA110" s="204">
        <f>IF(OR(J110="Fail",ISBLANK(J110)),INDEX('Issue Code Table'!C:C,MATCH(N:N,'Issue Code Table'!A:A,0)),IF(M110="Critical",6,IF(M110="Significant",5,IF(M110="Moderate",3,2))))</f>
        <v>5</v>
      </c>
    </row>
    <row r="111" spans="1:27" ht="287.5" x14ac:dyDescent="0.25">
      <c r="A111" s="201" t="s">
        <v>1476</v>
      </c>
      <c r="B111" s="217" t="s">
        <v>1293</v>
      </c>
      <c r="C111" s="208" t="s">
        <v>1294</v>
      </c>
      <c r="D111" s="208" t="s">
        <v>217</v>
      </c>
      <c r="E111" s="76" t="s">
        <v>1477</v>
      </c>
      <c r="F111" s="208" t="s">
        <v>1478</v>
      </c>
      <c r="G111" s="208" t="s">
        <v>1479</v>
      </c>
      <c r="H111" s="208" t="s">
        <v>1480</v>
      </c>
      <c r="I111" s="209"/>
      <c r="J111" s="297"/>
      <c r="K111" s="210" t="s">
        <v>1481</v>
      </c>
      <c r="L111" s="205"/>
      <c r="M111" s="211" t="s">
        <v>182</v>
      </c>
      <c r="N111" s="211" t="s">
        <v>351</v>
      </c>
      <c r="O111" s="211" t="s">
        <v>352</v>
      </c>
      <c r="P111" s="62"/>
      <c r="Q111" s="212" t="s">
        <v>1446</v>
      </c>
      <c r="R111" s="213" t="s">
        <v>1482</v>
      </c>
      <c r="S111" s="79" t="s">
        <v>1483</v>
      </c>
      <c r="T111" s="79" t="s">
        <v>1484</v>
      </c>
      <c r="U111" s="79" t="s">
        <v>1485</v>
      </c>
      <c r="V111" s="79" t="s">
        <v>1486</v>
      </c>
      <c r="W111" s="79" t="s">
        <v>1487</v>
      </c>
      <c r="X111" s="83" t="s">
        <v>247</v>
      </c>
      <c r="AA111" s="204">
        <f>IF(OR(J111="Fail",ISBLANK(J111)),INDEX('Issue Code Table'!C:C,MATCH(N:N,'Issue Code Table'!A:A,0)),IF(M111="Critical",6,IF(M111="Significant",5,IF(M111="Moderate",3,2))))</f>
        <v>5</v>
      </c>
    </row>
    <row r="112" spans="1:27" ht="125" x14ac:dyDescent="0.25">
      <c r="A112" s="201" t="s">
        <v>1488</v>
      </c>
      <c r="B112" s="217" t="s">
        <v>1293</v>
      </c>
      <c r="C112" s="208" t="s">
        <v>1294</v>
      </c>
      <c r="D112" s="208" t="s">
        <v>217</v>
      </c>
      <c r="E112" s="76" t="s">
        <v>1489</v>
      </c>
      <c r="F112" s="208" t="s">
        <v>1490</v>
      </c>
      <c r="G112" s="208" t="s">
        <v>1491</v>
      </c>
      <c r="H112" s="208" t="s">
        <v>1492</v>
      </c>
      <c r="I112" s="209"/>
      <c r="J112" s="297"/>
      <c r="K112" s="210" t="s">
        <v>1493</v>
      </c>
      <c r="L112" s="205"/>
      <c r="M112" s="211" t="s">
        <v>182</v>
      </c>
      <c r="N112" s="211" t="s">
        <v>1494</v>
      </c>
      <c r="O112" s="211" t="s">
        <v>1495</v>
      </c>
      <c r="P112" s="62"/>
      <c r="Q112" s="212" t="s">
        <v>1446</v>
      </c>
      <c r="R112" s="213" t="s">
        <v>1496</v>
      </c>
      <c r="S112" s="79" t="s">
        <v>1497</v>
      </c>
      <c r="T112" s="79" t="s">
        <v>1498</v>
      </c>
      <c r="U112" s="79" t="s">
        <v>1499</v>
      </c>
      <c r="V112" s="79" t="s">
        <v>1500</v>
      </c>
      <c r="W112" s="79" t="s">
        <v>1501</v>
      </c>
      <c r="X112" s="83" t="s">
        <v>247</v>
      </c>
      <c r="AA112" s="204">
        <f>IF(OR(J112="Fail",ISBLANK(J112)),INDEX('Issue Code Table'!C:C,MATCH(N:N,'Issue Code Table'!A:A,0)),IF(M112="Critical",6,IF(M112="Significant",5,IF(M112="Moderate",3,2))))</f>
        <v>5</v>
      </c>
    </row>
    <row r="113" spans="1:27" ht="237.5" x14ac:dyDescent="0.25">
      <c r="A113" s="201" t="s">
        <v>1502</v>
      </c>
      <c r="B113" s="217" t="s">
        <v>1293</v>
      </c>
      <c r="C113" s="208" t="s">
        <v>1294</v>
      </c>
      <c r="D113" s="208" t="s">
        <v>217</v>
      </c>
      <c r="E113" s="76" t="s">
        <v>1503</v>
      </c>
      <c r="F113" s="208" t="s">
        <v>1504</v>
      </c>
      <c r="G113" s="208" t="s">
        <v>1505</v>
      </c>
      <c r="H113" s="208" t="s">
        <v>1506</v>
      </c>
      <c r="I113" s="209"/>
      <c r="J113" s="297"/>
      <c r="K113" s="210" t="s">
        <v>1507</v>
      </c>
      <c r="L113" s="205"/>
      <c r="M113" s="211" t="s">
        <v>182</v>
      </c>
      <c r="N113" s="211" t="s">
        <v>795</v>
      </c>
      <c r="O113" s="211" t="s">
        <v>796</v>
      </c>
      <c r="P113" s="62"/>
      <c r="Q113" s="212" t="s">
        <v>1446</v>
      </c>
      <c r="R113" s="213" t="s">
        <v>1508</v>
      </c>
      <c r="S113" s="79" t="s">
        <v>1509</v>
      </c>
      <c r="T113" s="79" t="s">
        <v>1510</v>
      </c>
      <c r="U113" s="79" t="s">
        <v>357</v>
      </c>
      <c r="V113" s="79" t="s">
        <v>1511</v>
      </c>
      <c r="W113" s="79" t="s">
        <v>1512</v>
      </c>
      <c r="X113" s="83" t="s">
        <v>247</v>
      </c>
      <c r="AA113" s="204">
        <f>IF(OR(J113="Fail",ISBLANK(J113)),INDEX('Issue Code Table'!C:C,MATCH(N:N,'Issue Code Table'!A:A,0)),IF(M113="Critical",6,IF(M113="Significant",5,IF(M113="Moderate",3,2))))</f>
        <v>5</v>
      </c>
    </row>
    <row r="114" spans="1:27" ht="150" x14ac:dyDescent="0.25">
      <c r="A114" s="201" t="s">
        <v>1513</v>
      </c>
      <c r="B114" s="217" t="s">
        <v>1293</v>
      </c>
      <c r="C114" s="208" t="s">
        <v>1294</v>
      </c>
      <c r="D114" s="208" t="s">
        <v>217</v>
      </c>
      <c r="E114" s="76" t="s">
        <v>1514</v>
      </c>
      <c r="F114" s="208" t="s">
        <v>1515</v>
      </c>
      <c r="G114" s="208" t="s">
        <v>1516</v>
      </c>
      <c r="H114" s="208" t="s">
        <v>1517</v>
      </c>
      <c r="I114" s="209"/>
      <c r="J114" s="297"/>
      <c r="K114" s="210" t="s">
        <v>1518</v>
      </c>
      <c r="L114" s="205"/>
      <c r="M114" s="211" t="s">
        <v>182</v>
      </c>
      <c r="N114" s="211" t="s">
        <v>351</v>
      </c>
      <c r="O114" s="211" t="s">
        <v>352</v>
      </c>
      <c r="P114" s="62"/>
      <c r="Q114" s="212" t="s">
        <v>1446</v>
      </c>
      <c r="R114" s="213" t="s">
        <v>1519</v>
      </c>
      <c r="S114" s="79" t="s">
        <v>1520</v>
      </c>
      <c r="T114" s="79" t="s">
        <v>1521</v>
      </c>
      <c r="U114" s="79" t="s">
        <v>1522</v>
      </c>
      <c r="V114" s="79" t="s">
        <v>1523</v>
      </c>
      <c r="W114" s="79" t="s">
        <v>1524</v>
      </c>
      <c r="X114" s="83" t="s">
        <v>247</v>
      </c>
      <c r="AA114" s="204">
        <f>IF(OR(J114="Fail",ISBLANK(J114)),INDEX('Issue Code Table'!C:C,MATCH(N:N,'Issue Code Table'!A:A,0)),IF(M114="Critical",6,IF(M114="Significant",5,IF(M114="Moderate",3,2))))</f>
        <v>5</v>
      </c>
    </row>
    <row r="115" spans="1:27" ht="125" x14ac:dyDescent="0.25">
      <c r="A115" s="201" t="s">
        <v>1525</v>
      </c>
      <c r="B115" s="217" t="s">
        <v>1293</v>
      </c>
      <c r="C115" s="208" t="s">
        <v>1294</v>
      </c>
      <c r="D115" s="208" t="s">
        <v>217</v>
      </c>
      <c r="E115" s="76" t="s">
        <v>1526</v>
      </c>
      <c r="F115" s="208" t="s">
        <v>1527</v>
      </c>
      <c r="G115" s="208" t="s">
        <v>1528</v>
      </c>
      <c r="H115" s="208" t="s">
        <v>1529</v>
      </c>
      <c r="I115" s="209"/>
      <c r="J115" s="297"/>
      <c r="K115" s="210" t="s">
        <v>1530</v>
      </c>
      <c r="L115" s="205"/>
      <c r="M115" s="211" t="s">
        <v>182</v>
      </c>
      <c r="N115" s="211" t="s">
        <v>795</v>
      </c>
      <c r="O115" s="211" t="s">
        <v>796</v>
      </c>
      <c r="P115" s="62"/>
      <c r="Q115" s="212" t="s">
        <v>1446</v>
      </c>
      <c r="R115" s="213" t="s">
        <v>1531</v>
      </c>
      <c r="S115" s="79" t="s">
        <v>1532</v>
      </c>
      <c r="T115" s="79" t="s">
        <v>1533</v>
      </c>
      <c r="U115" s="79" t="s">
        <v>357</v>
      </c>
      <c r="V115" s="79" t="s">
        <v>1534</v>
      </c>
      <c r="W115" s="79" t="s">
        <v>1535</v>
      </c>
      <c r="X115" s="83" t="s">
        <v>247</v>
      </c>
      <c r="AA115" s="204">
        <f>IF(OR(J115="Fail",ISBLANK(J115)),INDEX('Issue Code Table'!C:C,MATCH(N:N,'Issue Code Table'!A:A,0)),IF(M115="Critical",6,IF(M115="Significant",5,IF(M115="Moderate",3,2))))</f>
        <v>5</v>
      </c>
    </row>
    <row r="116" spans="1:27" ht="162.5" x14ac:dyDescent="0.25">
      <c r="A116" s="201" t="s">
        <v>1536</v>
      </c>
      <c r="B116" s="217" t="s">
        <v>345</v>
      </c>
      <c r="C116" s="208" t="s">
        <v>346</v>
      </c>
      <c r="D116" s="208" t="s">
        <v>217</v>
      </c>
      <c r="E116" s="76" t="s">
        <v>1537</v>
      </c>
      <c r="F116" s="208" t="s">
        <v>1538</v>
      </c>
      <c r="G116" s="208" t="s">
        <v>1539</v>
      </c>
      <c r="H116" s="208" t="s">
        <v>1540</v>
      </c>
      <c r="I116" s="209"/>
      <c r="J116" s="297"/>
      <c r="K116" s="210" t="s">
        <v>1541</v>
      </c>
      <c r="L116" s="205"/>
      <c r="M116" s="211" t="s">
        <v>223</v>
      </c>
      <c r="N116" s="211" t="s">
        <v>1542</v>
      </c>
      <c r="O116" s="211" t="s">
        <v>1543</v>
      </c>
      <c r="P116" s="62"/>
      <c r="Q116" s="212" t="s">
        <v>1446</v>
      </c>
      <c r="R116" s="213" t="s">
        <v>1544</v>
      </c>
      <c r="S116" s="79" t="s">
        <v>1545</v>
      </c>
      <c r="T116" s="79" t="s">
        <v>1546</v>
      </c>
      <c r="U116" s="79" t="s">
        <v>357</v>
      </c>
      <c r="V116" s="79" t="s">
        <v>1547</v>
      </c>
      <c r="W116" s="79" t="s">
        <v>1548</v>
      </c>
      <c r="X116" s="83"/>
      <c r="AA116" s="204">
        <f>IF(OR(J116="Fail",ISBLANK(J116)),INDEX('Issue Code Table'!C:C,MATCH(N:N,'Issue Code Table'!A:A,0)),IF(M116="Critical",6,IF(M116="Significant",5,IF(M116="Moderate",3,2))))</f>
        <v>4</v>
      </c>
    </row>
    <row r="117" spans="1:27" ht="137.5" x14ac:dyDescent="0.25">
      <c r="A117" s="201" t="s">
        <v>1549</v>
      </c>
      <c r="B117" s="217" t="s">
        <v>1550</v>
      </c>
      <c r="C117" s="208" t="s">
        <v>1551</v>
      </c>
      <c r="D117" s="208" t="s">
        <v>217</v>
      </c>
      <c r="E117" s="76" t="s">
        <v>1552</v>
      </c>
      <c r="F117" s="208" t="s">
        <v>1553</v>
      </c>
      <c r="G117" s="208" t="s">
        <v>1554</v>
      </c>
      <c r="H117" s="208" t="s">
        <v>1555</v>
      </c>
      <c r="I117" s="209"/>
      <c r="J117" s="297"/>
      <c r="K117" s="210" t="s">
        <v>1556</v>
      </c>
      <c r="L117" s="205"/>
      <c r="M117" s="211" t="s">
        <v>223</v>
      </c>
      <c r="N117" s="211" t="s">
        <v>1557</v>
      </c>
      <c r="O117" s="211" t="s">
        <v>1558</v>
      </c>
      <c r="P117" s="62"/>
      <c r="Q117" s="212" t="s">
        <v>1559</v>
      </c>
      <c r="R117" s="213" t="s">
        <v>1560</v>
      </c>
      <c r="S117" s="79" t="s">
        <v>1561</v>
      </c>
      <c r="T117" s="79" t="s">
        <v>1562</v>
      </c>
      <c r="U117" s="79" t="s">
        <v>357</v>
      </c>
      <c r="V117" s="79" t="s">
        <v>1563</v>
      </c>
      <c r="W117" s="79" t="s">
        <v>1564</v>
      </c>
      <c r="X117" s="83"/>
      <c r="AA117" s="204">
        <f>IF(OR(J117="Fail",ISBLANK(J117)),INDEX('Issue Code Table'!C:C,MATCH(N:N,'Issue Code Table'!A:A,0)),IF(M117="Critical",6,IF(M117="Significant",5,IF(M117="Moderate",3,2))))</f>
        <v>3</v>
      </c>
    </row>
    <row r="118" spans="1:27" ht="137.5" x14ac:dyDescent="0.25">
      <c r="A118" s="201" t="s">
        <v>1565</v>
      </c>
      <c r="B118" s="217" t="s">
        <v>1550</v>
      </c>
      <c r="C118" s="208" t="s">
        <v>1551</v>
      </c>
      <c r="D118" s="208" t="s">
        <v>217</v>
      </c>
      <c r="E118" s="76" t="s">
        <v>1566</v>
      </c>
      <c r="F118" s="208" t="s">
        <v>1567</v>
      </c>
      <c r="G118" s="208" t="s">
        <v>1568</v>
      </c>
      <c r="H118" s="208" t="s">
        <v>1569</v>
      </c>
      <c r="I118" s="209"/>
      <c r="J118" s="297"/>
      <c r="K118" s="210" t="s">
        <v>1570</v>
      </c>
      <c r="L118" s="205"/>
      <c r="M118" s="211" t="s">
        <v>223</v>
      </c>
      <c r="N118" s="211" t="s">
        <v>1557</v>
      </c>
      <c r="O118" s="211" t="s">
        <v>1558</v>
      </c>
      <c r="P118" s="62"/>
      <c r="Q118" s="212" t="s">
        <v>1559</v>
      </c>
      <c r="R118" s="213" t="s">
        <v>1571</v>
      </c>
      <c r="S118" s="79" t="s">
        <v>1572</v>
      </c>
      <c r="T118" s="79" t="s">
        <v>1573</v>
      </c>
      <c r="U118" s="79" t="s">
        <v>357</v>
      </c>
      <c r="V118" s="79" t="s">
        <v>1574</v>
      </c>
      <c r="W118" s="79" t="s">
        <v>1575</v>
      </c>
      <c r="X118" s="83"/>
      <c r="AA118" s="204">
        <f>IF(OR(J118="Fail",ISBLANK(J118)),INDEX('Issue Code Table'!C:C,MATCH(N:N,'Issue Code Table'!A:A,0)),IF(M118="Critical",6,IF(M118="Significant",5,IF(M118="Moderate",3,2))))</f>
        <v>3</v>
      </c>
    </row>
    <row r="119" spans="1:27" ht="137.5" x14ac:dyDescent="0.25">
      <c r="A119" s="201" t="s">
        <v>1576</v>
      </c>
      <c r="B119" s="217" t="s">
        <v>1550</v>
      </c>
      <c r="C119" s="208" t="s">
        <v>1551</v>
      </c>
      <c r="D119" s="208" t="s">
        <v>217</v>
      </c>
      <c r="E119" s="76" t="s">
        <v>1577</v>
      </c>
      <c r="F119" s="208" t="s">
        <v>1578</v>
      </c>
      <c r="G119" s="208" t="s">
        <v>1579</v>
      </c>
      <c r="H119" s="208" t="s">
        <v>1580</v>
      </c>
      <c r="I119" s="209"/>
      <c r="J119" s="297"/>
      <c r="K119" s="210" t="s">
        <v>1581</v>
      </c>
      <c r="L119" s="205"/>
      <c r="M119" s="211" t="s">
        <v>223</v>
      </c>
      <c r="N119" s="211" t="s">
        <v>1557</v>
      </c>
      <c r="O119" s="211" t="s">
        <v>1558</v>
      </c>
      <c r="P119" s="62"/>
      <c r="Q119" s="212" t="s">
        <v>1559</v>
      </c>
      <c r="R119" s="213" t="s">
        <v>1582</v>
      </c>
      <c r="S119" s="79" t="s">
        <v>1583</v>
      </c>
      <c r="T119" s="79" t="s">
        <v>1584</v>
      </c>
      <c r="U119" s="79" t="s">
        <v>357</v>
      </c>
      <c r="V119" s="79" t="s">
        <v>1585</v>
      </c>
      <c r="W119" s="79" t="s">
        <v>1586</v>
      </c>
      <c r="X119" s="83"/>
      <c r="AA119" s="204">
        <f>IF(OR(J119="Fail",ISBLANK(J119)),INDEX('Issue Code Table'!C:C,MATCH(N:N,'Issue Code Table'!A:A,0)),IF(M119="Critical",6,IF(M119="Significant",5,IF(M119="Moderate",3,2))))</f>
        <v>3</v>
      </c>
    </row>
    <row r="120" spans="1:27" ht="175" x14ac:dyDescent="0.25">
      <c r="A120" s="201" t="s">
        <v>1587</v>
      </c>
      <c r="B120" s="217" t="s">
        <v>1588</v>
      </c>
      <c r="C120" s="208" t="s">
        <v>1589</v>
      </c>
      <c r="D120" s="208" t="s">
        <v>217</v>
      </c>
      <c r="E120" s="76" t="s">
        <v>1590</v>
      </c>
      <c r="F120" s="208" t="s">
        <v>1591</v>
      </c>
      <c r="G120" s="208" t="s">
        <v>1592</v>
      </c>
      <c r="H120" s="208" t="s">
        <v>1593</v>
      </c>
      <c r="I120" s="209"/>
      <c r="J120" s="297"/>
      <c r="K120" s="210" t="s">
        <v>1594</v>
      </c>
      <c r="L120" s="205"/>
      <c r="M120" s="211" t="s">
        <v>223</v>
      </c>
      <c r="N120" s="211" t="s">
        <v>1557</v>
      </c>
      <c r="O120" s="211" t="s">
        <v>1558</v>
      </c>
      <c r="P120" s="62"/>
      <c r="Q120" s="212" t="s">
        <v>1559</v>
      </c>
      <c r="R120" s="213" t="s">
        <v>1595</v>
      </c>
      <c r="S120" s="79" t="s">
        <v>1596</v>
      </c>
      <c r="T120" s="79" t="s">
        <v>1597</v>
      </c>
      <c r="U120" s="79" t="s">
        <v>1598</v>
      </c>
      <c r="V120" s="79" t="s">
        <v>1599</v>
      </c>
      <c r="W120" s="79" t="s">
        <v>1600</v>
      </c>
      <c r="X120" s="83"/>
      <c r="AA120" s="204">
        <f>IF(OR(J120="Fail",ISBLANK(J120)),INDEX('Issue Code Table'!C:C,MATCH(N:N,'Issue Code Table'!A:A,0)),IF(M120="Critical",6,IF(M120="Significant",5,IF(M120="Moderate",3,2))))</f>
        <v>3</v>
      </c>
    </row>
    <row r="121" spans="1:27" ht="175" x14ac:dyDescent="0.25">
      <c r="A121" s="201" t="s">
        <v>1601</v>
      </c>
      <c r="B121" s="217" t="s">
        <v>1602</v>
      </c>
      <c r="C121" s="208" t="s">
        <v>1603</v>
      </c>
      <c r="D121" s="208" t="s">
        <v>217</v>
      </c>
      <c r="E121" s="76" t="s">
        <v>1604</v>
      </c>
      <c r="F121" s="208" t="s">
        <v>1605</v>
      </c>
      <c r="G121" s="208" t="s">
        <v>1606</v>
      </c>
      <c r="H121" s="208" t="s">
        <v>1607</v>
      </c>
      <c r="I121" s="209"/>
      <c r="J121" s="297"/>
      <c r="K121" s="210" t="s">
        <v>1608</v>
      </c>
      <c r="L121" s="205"/>
      <c r="M121" s="211" t="s">
        <v>223</v>
      </c>
      <c r="N121" s="211" t="s">
        <v>1557</v>
      </c>
      <c r="O121" s="211" t="s">
        <v>1558</v>
      </c>
      <c r="P121" s="62"/>
      <c r="Q121" s="212" t="s">
        <v>1559</v>
      </c>
      <c r="R121" s="213" t="s">
        <v>1609</v>
      </c>
      <c r="S121" s="79" t="s">
        <v>1610</v>
      </c>
      <c r="T121" s="79" t="s">
        <v>1611</v>
      </c>
      <c r="U121" s="79" t="s">
        <v>1612</v>
      </c>
      <c r="V121" s="79" t="s">
        <v>1613</v>
      </c>
      <c r="W121" s="79" t="s">
        <v>1614</v>
      </c>
      <c r="X121" s="83"/>
      <c r="AA121" s="204">
        <f>IF(OR(J121="Fail",ISBLANK(J121)),INDEX('Issue Code Table'!C:C,MATCH(N:N,'Issue Code Table'!A:A,0)),IF(M121="Critical",6,IF(M121="Significant",5,IF(M121="Moderate",3,2))))</f>
        <v>3</v>
      </c>
    </row>
    <row r="122" spans="1:27" ht="137.5" x14ac:dyDescent="0.25">
      <c r="A122" s="201" t="s">
        <v>1615</v>
      </c>
      <c r="B122" s="217" t="s">
        <v>1602</v>
      </c>
      <c r="C122" s="208" t="s">
        <v>1603</v>
      </c>
      <c r="D122" s="208" t="s">
        <v>217</v>
      </c>
      <c r="E122" s="76" t="s">
        <v>1616</v>
      </c>
      <c r="F122" s="208" t="s">
        <v>1617</v>
      </c>
      <c r="G122" s="208" t="s">
        <v>1618</v>
      </c>
      <c r="H122" s="208" t="s">
        <v>1619</v>
      </c>
      <c r="I122" s="209"/>
      <c r="J122" s="297"/>
      <c r="K122" s="210" t="s">
        <v>1620</v>
      </c>
      <c r="L122" s="205"/>
      <c r="M122" s="211" t="s">
        <v>223</v>
      </c>
      <c r="N122" s="211" t="s">
        <v>1557</v>
      </c>
      <c r="O122" s="211" t="s">
        <v>1558</v>
      </c>
      <c r="P122" s="62"/>
      <c r="Q122" s="212" t="s">
        <v>1559</v>
      </c>
      <c r="R122" s="213" t="s">
        <v>1621</v>
      </c>
      <c r="S122" s="79" t="s">
        <v>1610</v>
      </c>
      <c r="T122" s="79" t="s">
        <v>1622</v>
      </c>
      <c r="U122" s="79" t="s">
        <v>1623</v>
      </c>
      <c r="V122" s="79" t="s">
        <v>1624</v>
      </c>
      <c r="W122" s="79" t="s">
        <v>1625</v>
      </c>
      <c r="X122" s="83"/>
      <c r="AA122" s="204">
        <f>IF(OR(J122="Fail",ISBLANK(J122)),INDEX('Issue Code Table'!C:C,MATCH(N:N,'Issue Code Table'!A:A,0)),IF(M122="Critical",6,IF(M122="Significant",5,IF(M122="Moderate",3,2))))</f>
        <v>3</v>
      </c>
    </row>
    <row r="123" spans="1:27" ht="137.5" x14ac:dyDescent="0.25">
      <c r="A123" s="201" t="s">
        <v>1626</v>
      </c>
      <c r="B123" s="217" t="s">
        <v>1627</v>
      </c>
      <c r="C123" s="208" t="s">
        <v>1628</v>
      </c>
      <c r="D123" s="208" t="s">
        <v>217</v>
      </c>
      <c r="E123" s="76" t="s">
        <v>1629</v>
      </c>
      <c r="F123" s="208" t="s">
        <v>1630</v>
      </c>
      <c r="G123" s="208" t="s">
        <v>1631</v>
      </c>
      <c r="H123" s="208" t="s">
        <v>1632</v>
      </c>
      <c r="I123" s="209"/>
      <c r="J123" s="297"/>
      <c r="K123" s="210" t="s">
        <v>1633</v>
      </c>
      <c r="L123" s="205"/>
      <c r="M123" s="211" t="s">
        <v>223</v>
      </c>
      <c r="N123" s="211" t="s">
        <v>1557</v>
      </c>
      <c r="O123" s="211" t="s">
        <v>1558</v>
      </c>
      <c r="P123" s="62"/>
      <c r="Q123" s="212" t="s">
        <v>1559</v>
      </c>
      <c r="R123" s="213" t="s">
        <v>1634</v>
      </c>
      <c r="S123" s="79" t="s">
        <v>1610</v>
      </c>
      <c r="T123" s="79" t="s">
        <v>1635</v>
      </c>
      <c r="U123" s="79" t="s">
        <v>1636</v>
      </c>
      <c r="V123" s="79" t="s">
        <v>1637</v>
      </c>
      <c r="W123" s="79" t="s">
        <v>1638</v>
      </c>
      <c r="X123" s="83"/>
      <c r="AA123" s="204">
        <f>IF(OR(J123="Fail",ISBLANK(J123)),INDEX('Issue Code Table'!C:C,MATCH(N:N,'Issue Code Table'!A:A,0)),IF(M123="Critical",6,IF(M123="Significant",5,IF(M123="Moderate",3,2))))</f>
        <v>3</v>
      </c>
    </row>
    <row r="124" spans="1:27" ht="137.5" x14ac:dyDescent="0.25">
      <c r="A124" s="201" t="s">
        <v>1639</v>
      </c>
      <c r="B124" s="217" t="s">
        <v>1627</v>
      </c>
      <c r="C124" s="208" t="s">
        <v>1628</v>
      </c>
      <c r="D124" s="208" t="s">
        <v>217</v>
      </c>
      <c r="E124" s="76" t="s">
        <v>1640</v>
      </c>
      <c r="F124" s="208" t="s">
        <v>1641</v>
      </c>
      <c r="G124" s="208" t="s">
        <v>1642</v>
      </c>
      <c r="H124" s="208" t="s">
        <v>1643</v>
      </c>
      <c r="I124" s="209"/>
      <c r="J124" s="297"/>
      <c r="K124" s="210" t="s">
        <v>1644</v>
      </c>
      <c r="L124" s="205"/>
      <c r="M124" s="211" t="s">
        <v>223</v>
      </c>
      <c r="N124" s="211" t="s">
        <v>1557</v>
      </c>
      <c r="O124" s="211" t="s">
        <v>1558</v>
      </c>
      <c r="P124" s="62"/>
      <c r="Q124" s="212" t="s">
        <v>1559</v>
      </c>
      <c r="R124" s="213" t="s">
        <v>1645</v>
      </c>
      <c r="S124" s="79" t="s">
        <v>1610</v>
      </c>
      <c r="T124" s="79" t="s">
        <v>1646</v>
      </c>
      <c r="U124" s="79" t="s">
        <v>1647</v>
      </c>
      <c r="V124" s="79" t="s">
        <v>1648</v>
      </c>
      <c r="W124" s="79" t="s">
        <v>1649</v>
      </c>
      <c r="X124" s="83"/>
      <c r="AA124" s="204">
        <f>IF(OR(J124="Fail",ISBLANK(J124)),INDEX('Issue Code Table'!C:C,MATCH(N:N,'Issue Code Table'!A:A,0)),IF(M124="Critical",6,IF(M124="Significant",5,IF(M124="Moderate",3,2))))</f>
        <v>3</v>
      </c>
    </row>
    <row r="125" spans="1:27" ht="137.5" x14ac:dyDescent="0.25">
      <c r="A125" s="201" t="s">
        <v>1650</v>
      </c>
      <c r="B125" s="217" t="s">
        <v>1550</v>
      </c>
      <c r="C125" s="208" t="s">
        <v>1551</v>
      </c>
      <c r="D125" s="208" t="s">
        <v>217</v>
      </c>
      <c r="E125" s="76" t="s">
        <v>1651</v>
      </c>
      <c r="F125" s="208" t="s">
        <v>1553</v>
      </c>
      <c r="G125" s="208" t="s">
        <v>1652</v>
      </c>
      <c r="H125" s="208" t="s">
        <v>1653</v>
      </c>
      <c r="I125" s="209"/>
      <c r="J125" s="297"/>
      <c r="K125" s="210" t="s">
        <v>1654</v>
      </c>
      <c r="L125" s="205"/>
      <c r="M125" s="211" t="s">
        <v>223</v>
      </c>
      <c r="N125" s="211" t="s">
        <v>1557</v>
      </c>
      <c r="O125" s="211" t="s">
        <v>1558</v>
      </c>
      <c r="P125" s="62"/>
      <c r="Q125" s="212" t="s">
        <v>1655</v>
      </c>
      <c r="R125" s="213" t="s">
        <v>1656</v>
      </c>
      <c r="S125" s="79" t="s">
        <v>1561</v>
      </c>
      <c r="T125" s="79" t="s">
        <v>1657</v>
      </c>
      <c r="U125" s="79" t="s">
        <v>357</v>
      </c>
      <c r="V125" s="79" t="s">
        <v>1658</v>
      </c>
      <c r="W125" s="79" t="s">
        <v>1659</v>
      </c>
      <c r="X125" s="83"/>
      <c r="AA125" s="204">
        <f>IF(OR(J125="Fail",ISBLANK(J125)),INDEX('Issue Code Table'!C:C,MATCH(N:N,'Issue Code Table'!A:A,0)),IF(M125="Critical",6,IF(M125="Significant",5,IF(M125="Moderate",3,2))))</f>
        <v>3</v>
      </c>
    </row>
    <row r="126" spans="1:27" ht="137.5" x14ac:dyDescent="0.25">
      <c r="A126" s="201" t="s">
        <v>1660</v>
      </c>
      <c r="B126" s="217" t="s">
        <v>1550</v>
      </c>
      <c r="C126" s="208" t="s">
        <v>1551</v>
      </c>
      <c r="D126" s="208" t="s">
        <v>217</v>
      </c>
      <c r="E126" s="76" t="s">
        <v>1661</v>
      </c>
      <c r="F126" s="208" t="s">
        <v>1567</v>
      </c>
      <c r="G126" s="208" t="s">
        <v>1662</v>
      </c>
      <c r="H126" s="208" t="s">
        <v>1663</v>
      </c>
      <c r="I126" s="209"/>
      <c r="J126" s="297"/>
      <c r="K126" s="210" t="s">
        <v>1664</v>
      </c>
      <c r="L126" s="205"/>
      <c r="M126" s="211" t="s">
        <v>223</v>
      </c>
      <c r="N126" s="211" t="s">
        <v>1557</v>
      </c>
      <c r="O126" s="211" t="s">
        <v>1558</v>
      </c>
      <c r="P126" s="62"/>
      <c r="Q126" s="212" t="s">
        <v>1655</v>
      </c>
      <c r="R126" s="213" t="s">
        <v>1665</v>
      </c>
      <c r="S126" s="79" t="s">
        <v>1572</v>
      </c>
      <c r="T126" s="79" t="s">
        <v>1666</v>
      </c>
      <c r="U126" s="79" t="s">
        <v>357</v>
      </c>
      <c r="V126" s="79" t="s">
        <v>1667</v>
      </c>
      <c r="W126" s="79" t="s">
        <v>1668</v>
      </c>
      <c r="X126" s="83"/>
      <c r="AA126" s="204">
        <f>IF(OR(J126="Fail",ISBLANK(J126)),INDEX('Issue Code Table'!C:C,MATCH(N:N,'Issue Code Table'!A:A,0)),IF(M126="Critical",6,IF(M126="Significant",5,IF(M126="Moderate",3,2))))</f>
        <v>3</v>
      </c>
    </row>
    <row r="127" spans="1:27" ht="225" x14ac:dyDescent="0.25">
      <c r="A127" s="201" t="s">
        <v>1669</v>
      </c>
      <c r="B127" s="217" t="s">
        <v>1550</v>
      </c>
      <c r="C127" s="208" t="s">
        <v>1551</v>
      </c>
      <c r="D127" s="208" t="s">
        <v>217</v>
      </c>
      <c r="E127" s="76" t="s">
        <v>1670</v>
      </c>
      <c r="F127" s="208" t="s">
        <v>1671</v>
      </c>
      <c r="G127" s="208" t="s">
        <v>1672</v>
      </c>
      <c r="H127" s="208" t="s">
        <v>1673</v>
      </c>
      <c r="I127" s="209"/>
      <c r="J127" s="297"/>
      <c r="K127" s="210" t="s">
        <v>1674</v>
      </c>
      <c r="L127" s="205"/>
      <c r="M127" s="211" t="s">
        <v>223</v>
      </c>
      <c r="N127" s="211" t="s">
        <v>1557</v>
      </c>
      <c r="O127" s="211" t="s">
        <v>1558</v>
      </c>
      <c r="P127" s="62"/>
      <c r="Q127" s="212" t="s">
        <v>1655</v>
      </c>
      <c r="R127" s="213" t="s">
        <v>1675</v>
      </c>
      <c r="S127" s="79" t="s">
        <v>1583</v>
      </c>
      <c r="T127" s="79" t="s">
        <v>1676</v>
      </c>
      <c r="U127" s="79" t="s">
        <v>357</v>
      </c>
      <c r="V127" s="79" t="s">
        <v>1677</v>
      </c>
      <c r="W127" s="79" t="s">
        <v>1678</v>
      </c>
      <c r="X127" s="83"/>
      <c r="AA127" s="204">
        <f>IF(OR(J127="Fail",ISBLANK(J127)),INDEX('Issue Code Table'!C:C,MATCH(N:N,'Issue Code Table'!A:A,0)),IF(M127="Critical",6,IF(M127="Significant",5,IF(M127="Moderate",3,2))))</f>
        <v>3</v>
      </c>
    </row>
    <row r="128" spans="1:27" ht="175" x14ac:dyDescent="0.25">
      <c r="A128" s="201" t="s">
        <v>1679</v>
      </c>
      <c r="B128" s="217" t="s">
        <v>1588</v>
      </c>
      <c r="C128" s="208" t="s">
        <v>1589</v>
      </c>
      <c r="D128" s="208" t="s">
        <v>217</v>
      </c>
      <c r="E128" s="76" t="s">
        <v>1680</v>
      </c>
      <c r="F128" s="208" t="s">
        <v>1681</v>
      </c>
      <c r="G128" s="208" t="s">
        <v>1682</v>
      </c>
      <c r="H128" s="208" t="s">
        <v>1683</v>
      </c>
      <c r="I128" s="209"/>
      <c r="J128" s="297"/>
      <c r="K128" s="210" t="s">
        <v>1684</v>
      </c>
      <c r="L128" s="205"/>
      <c r="M128" s="211" t="s">
        <v>223</v>
      </c>
      <c r="N128" s="211" t="s">
        <v>1557</v>
      </c>
      <c r="O128" s="211" t="s">
        <v>1558</v>
      </c>
      <c r="P128" s="62"/>
      <c r="Q128" s="212" t="s">
        <v>1655</v>
      </c>
      <c r="R128" s="213" t="s">
        <v>1685</v>
      </c>
      <c r="S128" s="79" t="s">
        <v>1596</v>
      </c>
      <c r="T128" s="79" t="s">
        <v>1686</v>
      </c>
      <c r="U128" s="79" t="s">
        <v>1598</v>
      </c>
      <c r="V128" s="79" t="s">
        <v>1687</v>
      </c>
      <c r="W128" s="79" t="s">
        <v>1688</v>
      </c>
      <c r="X128" s="83"/>
      <c r="AA128" s="204">
        <f>IF(OR(J128="Fail",ISBLANK(J128)),INDEX('Issue Code Table'!C:C,MATCH(N:N,'Issue Code Table'!A:A,0)),IF(M128="Critical",6,IF(M128="Significant",5,IF(M128="Moderate",3,2))))</f>
        <v>3</v>
      </c>
    </row>
    <row r="129" spans="1:27" ht="175" x14ac:dyDescent="0.25">
      <c r="A129" s="201" t="s">
        <v>1689</v>
      </c>
      <c r="B129" s="217" t="s">
        <v>1602</v>
      </c>
      <c r="C129" s="208" t="s">
        <v>1603</v>
      </c>
      <c r="D129" s="208" t="s">
        <v>217</v>
      </c>
      <c r="E129" s="76" t="s">
        <v>1690</v>
      </c>
      <c r="F129" s="208" t="s">
        <v>1691</v>
      </c>
      <c r="G129" s="208" t="s">
        <v>1692</v>
      </c>
      <c r="H129" s="208" t="s">
        <v>1693</v>
      </c>
      <c r="I129" s="209"/>
      <c r="J129" s="297"/>
      <c r="K129" s="210" t="s">
        <v>1694</v>
      </c>
      <c r="L129" s="205"/>
      <c r="M129" s="211" t="s">
        <v>223</v>
      </c>
      <c r="N129" s="211" t="s">
        <v>1557</v>
      </c>
      <c r="O129" s="211" t="s">
        <v>1558</v>
      </c>
      <c r="P129" s="62"/>
      <c r="Q129" s="212" t="s">
        <v>1655</v>
      </c>
      <c r="R129" s="213" t="s">
        <v>1695</v>
      </c>
      <c r="S129" s="79" t="s">
        <v>1610</v>
      </c>
      <c r="T129" s="79" t="s">
        <v>1696</v>
      </c>
      <c r="U129" s="79" t="s">
        <v>1612</v>
      </c>
      <c r="V129" s="79" t="s">
        <v>1697</v>
      </c>
      <c r="W129" s="79" t="s">
        <v>1698</v>
      </c>
      <c r="X129" s="83"/>
      <c r="AA129" s="204">
        <f>IF(OR(J129="Fail",ISBLANK(J129)),INDEX('Issue Code Table'!C:C,MATCH(N:N,'Issue Code Table'!A:A,0)),IF(M129="Critical",6,IF(M129="Significant",5,IF(M129="Moderate",3,2))))</f>
        <v>3</v>
      </c>
    </row>
    <row r="130" spans="1:27" ht="137.5" x14ac:dyDescent="0.25">
      <c r="A130" s="201" t="s">
        <v>1699</v>
      </c>
      <c r="B130" s="217" t="s">
        <v>1602</v>
      </c>
      <c r="C130" s="208" t="s">
        <v>1603</v>
      </c>
      <c r="D130" s="208" t="s">
        <v>217</v>
      </c>
      <c r="E130" s="76" t="s">
        <v>1700</v>
      </c>
      <c r="F130" s="208" t="s">
        <v>1617</v>
      </c>
      <c r="G130" s="208" t="s">
        <v>1701</v>
      </c>
      <c r="H130" s="208" t="s">
        <v>1702</v>
      </c>
      <c r="I130" s="209"/>
      <c r="J130" s="297"/>
      <c r="K130" s="210" t="s">
        <v>1703</v>
      </c>
      <c r="L130" s="205"/>
      <c r="M130" s="211" t="s">
        <v>223</v>
      </c>
      <c r="N130" s="211" t="s">
        <v>1557</v>
      </c>
      <c r="O130" s="211" t="s">
        <v>1558</v>
      </c>
      <c r="P130" s="62"/>
      <c r="Q130" s="212" t="s">
        <v>1655</v>
      </c>
      <c r="R130" s="213" t="s">
        <v>1704</v>
      </c>
      <c r="S130" s="79" t="s">
        <v>1610</v>
      </c>
      <c r="T130" s="79" t="s">
        <v>1705</v>
      </c>
      <c r="U130" s="79" t="s">
        <v>1623</v>
      </c>
      <c r="V130" s="79" t="s">
        <v>1706</v>
      </c>
      <c r="W130" s="79" t="s">
        <v>1707</v>
      </c>
      <c r="X130" s="83"/>
      <c r="AA130" s="204">
        <f>IF(OR(J130="Fail",ISBLANK(J130)),INDEX('Issue Code Table'!C:C,MATCH(N:N,'Issue Code Table'!A:A,0)),IF(M130="Critical",6,IF(M130="Significant",5,IF(M130="Moderate",3,2))))</f>
        <v>3</v>
      </c>
    </row>
    <row r="131" spans="1:27" ht="137.5" x14ac:dyDescent="0.25">
      <c r="A131" s="201" t="s">
        <v>1708</v>
      </c>
      <c r="B131" s="217" t="s">
        <v>1627</v>
      </c>
      <c r="C131" s="208" t="s">
        <v>1628</v>
      </c>
      <c r="D131" s="208" t="s">
        <v>217</v>
      </c>
      <c r="E131" s="76" t="s">
        <v>1709</v>
      </c>
      <c r="F131" s="208" t="s">
        <v>1630</v>
      </c>
      <c r="G131" s="208" t="s">
        <v>1710</v>
      </c>
      <c r="H131" s="208" t="s">
        <v>1711</v>
      </c>
      <c r="I131" s="209"/>
      <c r="J131" s="297"/>
      <c r="K131" s="210" t="s">
        <v>1712</v>
      </c>
      <c r="L131" s="205"/>
      <c r="M131" s="211" t="s">
        <v>223</v>
      </c>
      <c r="N131" s="211" t="s">
        <v>1557</v>
      </c>
      <c r="O131" s="211" t="s">
        <v>1558</v>
      </c>
      <c r="P131" s="62"/>
      <c r="Q131" s="212" t="s">
        <v>1655</v>
      </c>
      <c r="R131" s="213" t="s">
        <v>1713</v>
      </c>
      <c r="S131" s="79" t="s">
        <v>1610</v>
      </c>
      <c r="T131" s="79" t="s">
        <v>1714</v>
      </c>
      <c r="U131" s="79" t="s">
        <v>1636</v>
      </c>
      <c r="V131" s="79" t="s">
        <v>1715</v>
      </c>
      <c r="W131" s="79" t="s">
        <v>1716</v>
      </c>
      <c r="X131" s="83"/>
      <c r="AA131" s="204">
        <f>IF(OR(J131="Fail",ISBLANK(J131)),INDEX('Issue Code Table'!C:C,MATCH(N:N,'Issue Code Table'!A:A,0)),IF(M131="Critical",6,IF(M131="Significant",5,IF(M131="Moderate",3,2))))</f>
        <v>3</v>
      </c>
    </row>
    <row r="132" spans="1:27" ht="137.5" x14ac:dyDescent="0.25">
      <c r="A132" s="201" t="s">
        <v>1717</v>
      </c>
      <c r="B132" s="217" t="s">
        <v>1627</v>
      </c>
      <c r="C132" s="208" t="s">
        <v>1628</v>
      </c>
      <c r="D132" s="208" t="s">
        <v>217</v>
      </c>
      <c r="E132" s="76" t="s">
        <v>1718</v>
      </c>
      <c r="F132" s="208" t="s">
        <v>1641</v>
      </c>
      <c r="G132" s="208" t="s">
        <v>1719</v>
      </c>
      <c r="H132" s="208" t="s">
        <v>1720</v>
      </c>
      <c r="I132" s="209"/>
      <c r="J132" s="297"/>
      <c r="K132" s="210" t="s">
        <v>1721</v>
      </c>
      <c r="L132" s="205"/>
      <c r="M132" s="211" t="s">
        <v>223</v>
      </c>
      <c r="N132" s="211" t="s">
        <v>1557</v>
      </c>
      <c r="O132" s="211" t="s">
        <v>1558</v>
      </c>
      <c r="P132" s="62"/>
      <c r="Q132" s="212" t="s">
        <v>1655</v>
      </c>
      <c r="R132" s="213" t="s">
        <v>1722</v>
      </c>
      <c r="S132" s="79" t="s">
        <v>1610</v>
      </c>
      <c r="T132" s="79" t="s">
        <v>1723</v>
      </c>
      <c r="U132" s="79" t="s">
        <v>1647</v>
      </c>
      <c r="V132" s="79" t="s">
        <v>1724</v>
      </c>
      <c r="W132" s="79" t="s">
        <v>1725</v>
      </c>
      <c r="X132" s="83"/>
      <c r="AA132" s="204">
        <f>IF(OR(J132="Fail",ISBLANK(J132)),INDEX('Issue Code Table'!C:C,MATCH(N:N,'Issue Code Table'!A:A,0)),IF(M132="Critical",6,IF(M132="Significant",5,IF(M132="Moderate",3,2))))</f>
        <v>3</v>
      </c>
    </row>
    <row r="133" spans="1:27" ht="137.5" x14ac:dyDescent="0.25">
      <c r="A133" s="201" t="s">
        <v>1726</v>
      </c>
      <c r="B133" s="217" t="s">
        <v>1550</v>
      </c>
      <c r="C133" s="208" t="s">
        <v>1551</v>
      </c>
      <c r="D133" s="208" t="s">
        <v>217</v>
      </c>
      <c r="E133" s="76" t="s">
        <v>1727</v>
      </c>
      <c r="F133" s="208" t="s">
        <v>1553</v>
      </c>
      <c r="G133" s="208" t="s">
        <v>1728</v>
      </c>
      <c r="H133" s="208" t="s">
        <v>1729</v>
      </c>
      <c r="I133" s="209"/>
      <c r="J133" s="297"/>
      <c r="K133" s="210" t="s">
        <v>1730</v>
      </c>
      <c r="L133" s="205"/>
      <c r="M133" s="211" t="s">
        <v>223</v>
      </c>
      <c r="N133" s="211" t="s">
        <v>1557</v>
      </c>
      <c r="O133" s="211" t="s">
        <v>1558</v>
      </c>
      <c r="P133" s="62"/>
      <c r="Q133" s="212" t="s">
        <v>1731</v>
      </c>
      <c r="R133" s="213" t="s">
        <v>1732</v>
      </c>
      <c r="S133" s="79" t="s">
        <v>1561</v>
      </c>
      <c r="T133" s="79" t="s">
        <v>1733</v>
      </c>
      <c r="U133" s="79" t="s">
        <v>357</v>
      </c>
      <c r="V133" s="79" t="s">
        <v>1734</v>
      </c>
      <c r="W133" s="79" t="s">
        <v>1735</v>
      </c>
      <c r="X133" s="83"/>
      <c r="AA133" s="204">
        <f>IF(OR(J133="Fail",ISBLANK(J133)),INDEX('Issue Code Table'!C:C,MATCH(N:N,'Issue Code Table'!A:A,0)),IF(M133="Critical",6,IF(M133="Significant",5,IF(M133="Moderate",3,2))))</f>
        <v>3</v>
      </c>
    </row>
    <row r="134" spans="1:27" ht="137.5" x14ac:dyDescent="0.25">
      <c r="A134" s="201" t="s">
        <v>1736</v>
      </c>
      <c r="B134" s="217" t="s">
        <v>1550</v>
      </c>
      <c r="C134" s="208" t="s">
        <v>1551</v>
      </c>
      <c r="D134" s="208" t="s">
        <v>217</v>
      </c>
      <c r="E134" s="76" t="s">
        <v>1737</v>
      </c>
      <c r="F134" s="208" t="s">
        <v>1567</v>
      </c>
      <c r="G134" s="208" t="s">
        <v>1738</v>
      </c>
      <c r="H134" s="208" t="s">
        <v>1739</v>
      </c>
      <c r="I134" s="209"/>
      <c r="J134" s="297"/>
      <c r="K134" s="210" t="s">
        <v>1740</v>
      </c>
      <c r="L134" s="205"/>
      <c r="M134" s="211" t="s">
        <v>223</v>
      </c>
      <c r="N134" s="211" t="s">
        <v>1557</v>
      </c>
      <c r="O134" s="211" t="s">
        <v>1558</v>
      </c>
      <c r="P134" s="62"/>
      <c r="Q134" s="212" t="s">
        <v>1731</v>
      </c>
      <c r="R134" s="213" t="s">
        <v>1741</v>
      </c>
      <c r="S134" s="79" t="s">
        <v>1572</v>
      </c>
      <c r="T134" s="79" t="s">
        <v>1742</v>
      </c>
      <c r="U134" s="79" t="s">
        <v>357</v>
      </c>
      <c r="V134" s="79" t="s">
        <v>1743</v>
      </c>
      <c r="W134" s="79" t="s">
        <v>1744</v>
      </c>
      <c r="X134" s="83"/>
      <c r="AA134" s="204">
        <f>IF(OR(J134="Fail",ISBLANK(J134)),INDEX('Issue Code Table'!C:C,MATCH(N:N,'Issue Code Table'!A:A,0)),IF(M134="Critical",6,IF(M134="Significant",5,IF(M134="Moderate",3,2))))</f>
        <v>3</v>
      </c>
    </row>
    <row r="135" spans="1:27" ht="225" x14ac:dyDescent="0.25">
      <c r="A135" s="201" t="s">
        <v>1745</v>
      </c>
      <c r="B135" s="217" t="s">
        <v>1550</v>
      </c>
      <c r="C135" s="208" t="s">
        <v>1551</v>
      </c>
      <c r="D135" s="208" t="s">
        <v>217</v>
      </c>
      <c r="E135" s="76" t="s">
        <v>1746</v>
      </c>
      <c r="F135" s="208" t="s">
        <v>1671</v>
      </c>
      <c r="G135" s="208" t="s">
        <v>1747</v>
      </c>
      <c r="H135" s="208" t="s">
        <v>1748</v>
      </c>
      <c r="I135" s="209"/>
      <c r="J135" s="297"/>
      <c r="K135" s="210" t="s">
        <v>1749</v>
      </c>
      <c r="L135" s="205"/>
      <c r="M135" s="211" t="s">
        <v>223</v>
      </c>
      <c r="N135" s="211" t="s">
        <v>1557</v>
      </c>
      <c r="O135" s="211" t="s">
        <v>1558</v>
      </c>
      <c r="P135" s="62"/>
      <c r="Q135" s="212" t="s">
        <v>1731</v>
      </c>
      <c r="R135" s="213" t="s">
        <v>1750</v>
      </c>
      <c r="S135" s="79" t="s">
        <v>1583</v>
      </c>
      <c r="T135" s="79" t="s">
        <v>1751</v>
      </c>
      <c r="U135" s="79" t="s">
        <v>357</v>
      </c>
      <c r="V135" s="79" t="s">
        <v>1752</v>
      </c>
      <c r="W135" s="79" t="s">
        <v>1753</v>
      </c>
      <c r="X135" s="83"/>
      <c r="AA135" s="204">
        <f>IF(OR(J135="Fail",ISBLANK(J135)),INDEX('Issue Code Table'!C:C,MATCH(N:N,'Issue Code Table'!A:A,0)),IF(M135="Critical",6,IF(M135="Significant",5,IF(M135="Moderate",3,2))))</f>
        <v>3</v>
      </c>
    </row>
    <row r="136" spans="1:27" ht="137.5" x14ac:dyDescent="0.25">
      <c r="A136" s="201" t="s">
        <v>1754</v>
      </c>
      <c r="B136" s="217" t="s">
        <v>1588</v>
      </c>
      <c r="C136" s="208" t="s">
        <v>1589</v>
      </c>
      <c r="D136" s="208" t="s">
        <v>217</v>
      </c>
      <c r="E136" s="76" t="s">
        <v>1755</v>
      </c>
      <c r="F136" s="208" t="s">
        <v>1756</v>
      </c>
      <c r="G136" s="208" t="s">
        <v>1757</v>
      </c>
      <c r="H136" s="208" t="s">
        <v>1758</v>
      </c>
      <c r="I136" s="209"/>
      <c r="J136" s="297"/>
      <c r="K136" s="216" t="s">
        <v>1759</v>
      </c>
      <c r="L136" s="205"/>
      <c r="M136" s="211" t="s">
        <v>223</v>
      </c>
      <c r="N136" s="211" t="s">
        <v>1557</v>
      </c>
      <c r="O136" s="211" t="s">
        <v>1558</v>
      </c>
      <c r="P136" s="62"/>
      <c r="Q136" s="212" t="s">
        <v>1731</v>
      </c>
      <c r="R136" s="213" t="s">
        <v>1760</v>
      </c>
      <c r="S136" s="79" t="s">
        <v>1761</v>
      </c>
      <c r="T136" s="79" t="s">
        <v>1762</v>
      </c>
      <c r="U136" s="79" t="s">
        <v>1598</v>
      </c>
      <c r="V136" s="79" t="s">
        <v>1763</v>
      </c>
      <c r="W136" s="79" t="s">
        <v>1764</v>
      </c>
      <c r="X136" s="83"/>
      <c r="AA136" s="204">
        <f>IF(OR(J136="Fail",ISBLANK(J136)),INDEX('Issue Code Table'!C:C,MATCH(N:N,'Issue Code Table'!A:A,0)),IF(M136="Critical",6,IF(M136="Significant",5,IF(M136="Moderate",3,2))))</f>
        <v>3</v>
      </c>
    </row>
    <row r="137" spans="1:27" ht="175" x14ac:dyDescent="0.25">
      <c r="A137" s="201" t="s">
        <v>1765</v>
      </c>
      <c r="B137" s="217" t="s">
        <v>1550</v>
      </c>
      <c r="C137" s="208" t="s">
        <v>1551</v>
      </c>
      <c r="D137" s="208" t="s">
        <v>217</v>
      </c>
      <c r="E137" s="76" t="s">
        <v>1766</v>
      </c>
      <c r="F137" s="208" t="s">
        <v>1767</v>
      </c>
      <c r="G137" s="208" t="s">
        <v>1768</v>
      </c>
      <c r="H137" s="208" t="s">
        <v>1769</v>
      </c>
      <c r="I137" s="209"/>
      <c r="J137" s="297"/>
      <c r="K137" s="210" t="s">
        <v>1770</v>
      </c>
      <c r="L137" s="205"/>
      <c r="M137" s="211" t="s">
        <v>223</v>
      </c>
      <c r="N137" s="211" t="s">
        <v>1557</v>
      </c>
      <c r="O137" s="211" t="s">
        <v>1558</v>
      </c>
      <c r="P137" s="62"/>
      <c r="Q137" s="212" t="s">
        <v>1731</v>
      </c>
      <c r="R137" s="213" t="s">
        <v>1771</v>
      </c>
      <c r="S137" s="79" t="s">
        <v>1772</v>
      </c>
      <c r="T137" s="79" t="s">
        <v>1773</v>
      </c>
      <c r="U137" s="79" t="s">
        <v>1774</v>
      </c>
      <c r="V137" s="79" t="s">
        <v>1775</v>
      </c>
      <c r="W137" s="79" t="s">
        <v>1776</v>
      </c>
      <c r="X137" s="83"/>
      <c r="AA137" s="204">
        <f>IF(OR(J137="Fail",ISBLANK(J137)),INDEX('Issue Code Table'!C:C,MATCH(N:N,'Issue Code Table'!A:A,0)),IF(M137="Critical",6,IF(M137="Significant",5,IF(M137="Moderate",3,2))))</f>
        <v>3</v>
      </c>
    </row>
    <row r="138" spans="1:27" ht="150" x14ac:dyDescent="0.25">
      <c r="A138" s="201" t="s">
        <v>1777</v>
      </c>
      <c r="B138" s="217" t="s">
        <v>1550</v>
      </c>
      <c r="C138" s="208" t="s">
        <v>1551</v>
      </c>
      <c r="D138" s="208" t="s">
        <v>217</v>
      </c>
      <c r="E138" s="76" t="s">
        <v>1778</v>
      </c>
      <c r="F138" s="208" t="s">
        <v>1779</v>
      </c>
      <c r="G138" s="208" t="s">
        <v>1780</v>
      </c>
      <c r="H138" s="208" t="s">
        <v>1781</v>
      </c>
      <c r="I138" s="209"/>
      <c r="J138" s="297"/>
      <c r="K138" s="210" t="s">
        <v>1782</v>
      </c>
      <c r="L138" s="205"/>
      <c r="M138" s="211" t="s">
        <v>223</v>
      </c>
      <c r="N138" s="211" t="s">
        <v>1557</v>
      </c>
      <c r="O138" s="211" t="s">
        <v>1558</v>
      </c>
      <c r="P138" s="62"/>
      <c r="Q138" s="212" t="s">
        <v>1731</v>
      </c>
      <c r="R138" s="213" t="s">
        <v>1783</v>
      </c>
      <c r="S138" s="79" t="s">
        <v>1784</v>
      </c>
      <c r="T138" s="79" t="s">
        <v>1785</v>
      </c>
      <c r="U138" s="79" t="s">
        <v>1786</v>
      </c>
      <c r="V138" s="79" t="s">
        <v>1787</v>
      </c>
      <c r="W138" s="79" t="s">
        <v>1788</v>
      </c>
      <c r="X138" s="83"/>
      <c r="AA138" s="204">
        <f>IF(OR(J138="Fail",ISBLANK(J138)),INDEX('Issue Code Table'!C:C,MATCH(N:N,'Issue Code Table'!A:A,0)),IF(M138="Critical",6,IF(M138="Significant",5,IF(M138="Moderate",3,2))))</f>
        <v>3</v>
      </c>
    </row>
    <row r="139" spans="1:27" ht="175" x14ac:dyDescent="0.25">
      <c r="A139" s="201" t="s">
        <v>1789</v>
      </c>
      <c r="B139" s="217" t="s">
        <v>1602</v>
      </c>
      <c r="C139" s="208" t="s">
        <v>1603</v>
      </c>
      <c r="D139" s="208" t="s">
        <v>217</v>
      </c>
      <c r="E139" s="76" t="s">
        <v>1790</v>
      </c>
      <c r="F139" s="208" t="s">
        <v>1791</v>
      </c>
      <c r="G139" s="208" t="s">
        <v>1792</v>
      </c>
      <c r="H139" s="208" t="s">
        <v>1793</v>
      </c>
      <c r="I139" s="209"/>
      <c r="J139" s="297"/>
      <c r="K139" s="210" t="s">
        <v>1794</v>
      </c>
      <c r="L139" s="205"/>
      <c r="M139" s="211" t="s">
        <v>223</v>
      </c>
      <c r="N139" s="211" t="s">
        <v>1557</v>
      </c>
      <c r="O139" s="211" t="s">
        <v>1558</v>
      </c>
      <c r="P139" s="62"/>
      <c r="Q139" s="212" t="s">
        <v>1731</v>
      </c>
      <c r="R139" s="213" t="s">
        <v>1795</v>
      </c>
      <c r="S139" s="79" t="s">
        <v>1610</v>
      </c>
      <c r="T139" s="79" t="s">
        <v>1796</v>
      </c>
      <c r="U139" s="79" t="s">
        <v>1612</v>
      </c>
      <c r="V139" s="79" t="s">
        <v>1797</v>
      </c>
      <c r="W139" s="79" t="s">
        <v>1798</v>
      </c>
      <c r="X139" s="83"/>
      <c r="AA139" s="204">
        <f>IF(OR(J139="Fail",ISBLANK(J139)),INDEX('Issue Code Table'!C:C,MATCH(N:N,'Issue Code Table'!A:A,0)),IF(M139="Critical",6,IF(M139="Significant",5,IF(M139="Moderate",3,2))))</f>
        <v>3</v>
      </c>
    </row>
    <row r="140" spans="1:27" ht="137.5" x14ac:dyDescent="0.25">
      <c r="A140" s="201" t="s">
        <v>1799</v>
      </c>
      <c r="B140" s="217" t="s">
        <v>1602</v>
      </c>
      <c r="C140" s="208" t="s">
        <v>1603</v>
      </c>
      <c r="D140" s="208" t="s">
        <v>217</v>
      </c>
      <c r="E140" s="76" t="s">
        <v>1800</v>
      </c>
      <c r="F140" s="208" t="s">
        <v>1617</v>
      </c>
      <c r="G140" s="208" t="s">
        <v>1801</v>
      </c>
      <c r="H140" s="208" t="s">
        <v>1802</v>
      </c>
      <c r="I140" s="209"/>
      <c r="J140" s="297"/>
      <c r="K140" s="210" t="s">
        <v>1803</v>
      </c>
      <c r="L140" s="205"/>
      <c r="M140" s="211" t="s">
        <v>223</v>
      </c>
      <c r="N140" s="211" t="s">
        <v>1557</v>
      </c>
      <c r="O140" s="211" t="s">
        <v>1558</v>
      </c>
      <c r="P140" s="62"/>
      <c r="Q140" s="212" t="s">
        <v>1731</v>
      </c>
      <c r="R140" s="213" t="s">
        <v>1804</v>
      </c>
      <c r="S140" s="79" t="s">
        <v>1610</v>
      </c>
      <c r="T140" s="79" t="s">
        <v>1805</v>
      </c>
      <c r="U140" s="79" t="s">
        <v>1623</v>
      </c>
      <c r="V140" s="79" t="s">
        <v>1806</v>
      </c>
      <c r="W140" s="79" t="s">
        <v>1807</v>
      </c>
      <c r="X140" s="83"/>
      <c r="AA140" s="204">
        <f>IF(OR(J140="Fail",ISBLANK(J140)),INDEX('Issue Code Table'!C:C,MATCH(N:N,'Issue Code Table'!A:A,0)),IF(M140="Critical",6,IF(M140="Significant",5,IF(M140="Moderate",3,2))))</f>
        <v>3</v>
      </c>
    </row>
    <row r="141" spans="1:27" ht="137.5" x14ac:dyDescent="0.25">
      <c r="A141" s="201" t="s">
        <v>1808</v>
      </c>
      <c r="B141" s="217" t="s">
        <v>1627</v>
      </c>
      <c r="C141" s="208" t="s">
        <v>1628</v>
      </c>
      <c r="D141" s="208" t="s">
        <v>217</v>
      </c>
      <c r="E141" s="76" t="s">
        <v>1809</v>
      </c>
      <c r="F141" s="208" t="s">
        <v>1630</v>
      </c>
      <c r="G141" s="208" t="s">
        <v>1810</v>
      </c>
      <c r="H141" s="208" t="s">
        <v>1811</v>
      </c>
      <c r="I141" s="209"/>
      <c r="J141" s="297"/>
      <c r="K141" s="210" t="s">
        <v>1812</v>
      </c>
      <c r="L141" s="205"/>
      <c r="M141" s="211" t="s">
        <v>223</v>
      </c>
      <c r="N141" s="211" t="s">
        <v>1557</v>
      </c>
      <c r="O141" s="211" t="s">
        <v>1558</v>
      </c>
      <c r="P141" s="62"/>
      <c r="Q141" s="212" t="s">
        <v>1731</v>
      </c>
      <c r="R141" s="213" t="s">
        <v>1813</v>
      </c>
      <c r="S141" s="79" t="s">
        <v>1610</v>
      </c>
      <c r="T141" s="79" t="s">
        <v>1814</v>
      </c>
      <c r="U141" s="79" t="s">
        <v>1636</v>
      </c>
      <c r="V141" s="79" t="s">
        <v>1815</v>
      </c>
      <c r="W141" s="79" t="s">
        <v>1816</v>
      </c>
      <c r="X141" s="83"/>
      <c r="AA141" s="204">
        <f>IF(OR(J141="Fail",ISBLANK(J141)),INDEX('Issue Code Table'!C:C,MATCH(N:N,'Issue Code Table'!A:A,0)),IF(M141="Critical",6,IF(M141="Significant",5,IF(M141="Moderate",3,2))))</f>
        <v>3</v>
      </c>
    </row>
    <row r="142" spans="1:27" ht="137.5" x14ac:dyDescent="0.25">
      <c r="A142" s="201" t="s">
        <v>1817</v>
      </c>
      <c r="B142" s="217" t="s">
        <v>1627</v>
      </c>
      <c r="C142" s="208" t="s">
        <v>1628</v>
      </c>
      <c r="D142" s="208" t="s">
        <v>217</v>
      </c>
      <c r="E142" s="76" t="s">
        <v>1818</v>
      </c>
      <c r="F142" s="208" t="s">
        <v>1641</v>
      </c>
      <c r="G142" s="208" t="s">
        <v>1819</v>
      </c>
      <c r="H142" s="208" t="s">
        <v>1820</v>
      </c>
      <c r="I142" s="209"/>
      <c r="J142" s="297"/>
      <c r="K142" s="210" t="s">
        <v>1821</v>
      </c>
      <c r="L142" s="205"/>
      <c r="M142" s="211" t="s">
        <v>223</v>
      </c>
      <c r="N142" s="211" t="s">
        <v>1557</v>
      </c>
      <c r="O142" s="211" t="s">
        <v>1558</v>
      </c>
      <c r="P142" s="62"/>
      <c r="Q142" s="212" t="s">
        <v>1731</v>
      </c>
      <c r="R142" s="213" t="s">
        <v>1822</v>
      </c>
      <c r="S142" s="79" t="s">
        <v>1610</v>
      </c>
      <c r="T142" s="79" t="s">
        <v>1823</v>
      </c>
      <c r="U142" s="79" t="s">
        <v>1647</v>
      </c>
      <c r="V142" s="79" t="s">
        <v>1824</v>
      </c>
      <c r="W142" s="79" t="s">
        <v>1825</v>
      </c>
      <c r="X142" s="83"/>
      <c r="AA142" s="204">
        <f>IF(OR(J142="Fail",ISBLANK(J142)),INDEX('Issue Code Table'!C:C,MATCH(N:N,'Issue Code Table'!A:A,0)),IF(M142="Critical",6,IF(M142="Significant",5,IF(M142="Moderate",3,2))))</f>
        <v>3</v>
      </c>
    </row>
    <row r="143" spans="1:27" ht="312.5" x14ac:dyDescent="0.25">
      <c r="A143" s="201" t="s">
        <v>1826</v>
      </c>
      <c r="B143" s="217" t="s">
        <v>1627</v>
      </c>
      <c r="C143" s="208" t="s">
        <v>1628</v>
      </c>
      <c r="D143" s="208" t="s">
        <v>217</v>
      </c>
      <c r="E143" s="76" t="s">
        <v>1827</v>
      </c>
      <c r="F143" s="208" t="s">
        <v>1828</v>
      </c>
      <c r="G143" s="208" t="s">
        <v>220</v>
      </c>
      <c r="H143" s="208" t="s">
        <v>1829</v>
      </c>
      <c r="I143" s="209"/>
      <c r="J143" s="297"/>
      <c r="K143" s="210" t="s">
        <v>1830</v>
      </c>
      <c r="L143" s="205"/>
      <c r="M143" s="211" t="s">
        <v>223</v>
      </c>
      <c r="N143" s="211" t="s">
        <v>1831</v>
      </c>
      <c r="O143" s="227" t="s">
        <v>1832</v>
      </c>
      <c r="P143" s="62"/>
      <c r="Q143" s="212" t="s">
        <v>1833</v>
      </c>
      <c r="R143" s="213" t="s">
        <v>1834</v>
      </c>
      <c r="S143" s="79" t="s">
        <v>1835</v>
      </c>
      <c r="T143" s="79" t="s">
        <v>1836</v>
      </c>
      <c r="U143" s="79" t="s">
        <v>1837</v>
      </c>
      <c r="V143" s="79" t="s">
        <v>1838</v>
      </c>
      <c r="W143" s="79" t="s">
        <v>1839</v>
      </c>
      <c r="X143" s="83"/>
      <c r="AA143" s="204">
        <f>IF(OR(J143="Fail",ISBLANK(J143)),INDEX('Issue Code Table'!C:C,MATCH(N:N,'Issue Code Table'!A:A,0)),IF(M143="Critical",6,IF(M143="Significant",5,IF(M143="Moderate",3,2))))</f>
        <v>5</v>
      </c>
    </row>
    <row r="144" spans="1:27" ht="262.5" x14ac:dyDescent="0.25">
      <c r="A144" s="201" t="s">
        <v>1840</v>
      </c>
      <c r="B144" s="217" t="s">
        <v>1627</v>
      </c>
      <c r="C144" s="208" t="s">
        <v>1628</v>
      </c>
      <c r="D144" s="208" t="s">
        <v>217</v>
      </c>
      <c r="E144" s="76" t="s">
        <v>1841</v>
      </c>
      <c r="F144" s="208" t="s">
        <v>1842</v>
      </c>
      <c r="G144" s="208" t="s">
        <v>220</v>
      </c>
      <c r="H144" s="208" t="s">
        <v>1843</v>
      </c>
      <c r="I144" s="209"/>
      <c r="J144" s="297"/>
      <c r="K144" s="210" t="s">
        <v>1844</v>
      </c>
      <c r="L144" s="205"/>
      <c r="M144" s="211" t="s">
        <v>223</v>
      </c>
      <c r="N144" s="211" t="s">
        <v>1845</v>
      </c>
      <c r="O144" s="227" t="s">
        <v>1846</v>
      </c>
      <c r="P144" s="62"/>
      <c r="Q144" s="212" t="s">
        <v>1847</v>
      </c>
      <c r="R144" s="213" t="s">
        <v>1848</v>
      </c>
      <c r="S144" s="79" t="s">
        <v>1849</v>
      </c>
      <c r="T144" s="79" t="s">
        <v>1850</v>
      </c>
      <c r="U144" s="79" t="s">
        <v>1837</v>
      </c>
      <c r="V144" s="79" t="s">
        <v>1851</v>
      </c>
      <c r="W144" s="79" t="s">
        <v>1852</v>
      </c>
      <c r="X144" s="83"/>
      <c r="AA144" s="204">
        <f>IF(OR(J144="Fail",ISBLANK(J144)),INDEX('Issue Code Table'!C:C,MATCH(N:N,'Issue Code Table'!A:A,0)),IF(M144="Critical",6,IF(M144="Significant",5,IF(M144="Moderate",3,2))))</f>
        <v>4</v>
      </c>
    </row>
    <row r="145" spans="1:27" ht="150" x14ac:dyDescent="0.25">
      <c r="A145" s="201" t="s">
        <v>1853</v>
      </c>
      <c r="B145" s="217" t="s">
        <v>1627</v>
      </c>
      <c r="C145" s="208" t="s">
        <v>1628</v>
      </c>
      <c r="D145" s="208" t="s">
        <v>217</v>
      </c>
      <c r="E145" s="76" t="s">
        <v>1854</v>
      </c>
      <c r="F145" s="208" t="s">
        <v>1855</v>
      </c>
      <c r="G145" s="208" t="s">
        <v>220</v>
      </c>
      <c r="H145" s="208" t="s">
        <v>1856</v>
      </c>
      <c r="I145" s="209"/>
      <c r="J145" s="297"/>
      <c r="K145" s="210" t="s">
        <v>1857</v>
      </c>
      <c r="L145" s="205"/>
      <c r="M145" s="211" t="s">
        <v>223</v>
      </c>
      <c r="N145" s="211" t="s">
        <v>1845</v>
      </c>
      <c r="O145" s="227" t="s">
        <v>1846</v>
      </c>
      <c r="P145" s="62"/>
      <c r="Q145" s="212" t="s">
        <v>1847</v>
      </c>
      <c r="R145" s="213" t="s">
        <v>1858</v>
      </c>
      <c r="S145" s="79" t="s">
        <v>1849</v>
      </c>
      <c r="T145" s="79" t="s">
        <v>1859</v>
      </c>
      <c r="U145" s="79" t="s">
        <v>1837</v>
      </c>
      <c r="V145" s="79" t="s">
        <v>1860</v>
      </c>
      <c r="W145" s="79" t="s">
        <v>1861</v>
      </c>
      <c r="X145" s="83"/>
      <c r="AA145" s="204">
        <f>IF(OR(J145="Fail",ISBLANK(J145)),INDEX('Issue Code Table'!C:C,MATCH(N:N,'Issue Code Table'!A:A,0)),IF(M145="Critical",6,IF(M145="Significant",5,IF(M145="Moderate",3,2))))</f>
        <v>4</v>
      </c>
    </row>
    <row r="146" spans="1:27" ht="150" x14ac:dyDescent="0.25">
      <c r="A146" s="201" t="s">
        <v>1862</v>
      </c>
      <c r="B146" s="217" t="s">
        <v>1627</v>
      </c>
      <c r="C146" s="208" t="s">
        <v>1628</v>
      </c>
      <c r="D146" s="208" t="s">
        <v>217</v>
      </c>
      <c r="E146" s="76" t="s">
        <v>1863</v>
      </c>
      <c r="F146" s="208" t="s">
        <v>1864</v>
      </c>
      <c r="G146" s="208" t="s">
        <v>220</v>
      </c>
      <c r="H146" s="208" t="s">
        <v>1865</v>
      </c>
      <c r="I146" s="209"/>
      <c r="J146" s="297"/>
      <c r="K146" s="210" t="s">
        <v>1866</v>
      </c>
      <c r="L146" s="205"/>
      <c r="M146" s="211" t="s">
        <v>223</v>
      </c>
      <c r="N146" s="211" t="s">
        <v>1845</v>
      </c>
      <c r="O146" s="227" t="s">
        <v>1846</v>
      </c>
      <c r="P146" s="62"/>
      <c r="Q146" s="212" t="s">
        <v>1847</v>
      </c>
      <c r="R146" s="213" t="s">
        <v>1867</v>
      </c>
      <c r="S146" s="79" t="s">
        <v>1835</v>
      </c>
      <c r="T146" s="79" t="s">
        <v>1868</v>
      </c>
      <c r="U146" s="79" t="s">
        <v>1837</v>
      </c>
      <c r="V146" s="79" t="s">
        <v>1869</v>
      </c>
      <c r="W146" s="79" t="s">
        <v>1870</v>
      </c>
      <c r="X146" s="83"/>
      <c r="AA146" s="204">
        <f>IF(OR(J146="Fail",ISBLANK(J146)),INDEX('Issue Code Table'!C:C,MATCH(N:N,'Issue Code Table'!A:A,0)),IF(M146="Critical",6,IF(M146="Significant",5,IF(M146="Moderate",3,2))))</f>
        <v>4</v>
      </c>
    </row>
    <row r="147" spans="1:27" ht="409.5" x14ac:dyDescent="0.25">
      <c r="A147" s="201" t="s">
        <v>1871</v>
      </c>
      <c r="B147" s="217" t="s">
        <v>1627</v>
      </c>
      <c r="C147" s="208" t="s">
        <v>1628</v>
      </c>
      <c r="D147" s="208" t="s">
        <v>217</v>
      </c>
      <c r="E147" s="76" t="s">
        <v>1872</v>
      </c>
      <c r="F147" s="208" t="s">
        <v>1873</v>
      </c>
      <c r="G147" s="208" t="s">
        <v>220</v>
      </c>
      <c r="H147" s="208" t="s">
        <v>1874</v>
      </c>
      <c r="I147" s="209"/>
      <c r="J147" s="297"/>
      <c r="K147" s="210" t="s">
        <v>1875</v>
      </c>
      <c r="L147" s="205"/>
      <c r="M147" s="211" t="s">
        <v>223</v>
      </c>
      <c r="N147" s="211" t="s">
        <v>1845</v>
      </c>
      <c r="O147" s="227" t="s">
        <v>1846</v>
      </c>
      <c r="P147" s="62"/>
      <c r="Q147" s="212" t="s">
        <v>1847</v>
      </c>
      <c r="R147" s="79" t="s">
        <v>1876</v>
      </c>
      <c r="S147" s="79" t="s">
        <v>1835</v>
      </c>
      <c r="T147" s="79" t="s">
        <v>1877</v>
      </c>
      <c r="U147" s="79" t="s">
        <v>1837</v>
      </c>
      <c r="V147" s="79" t="s">
        <v>1878</v>
      </c>
      <c r="W147" s="79" t="s">
        <v>1879</v>
      </c>
      <c r="X147" s="83"/>
      <c r="AA147" s="204">
        <f>IF(OR(J147="Fail",ISBLANK(J147)),INDEX('Issue Code Table'!C:C,MATCH(N:N,'Issue Code Table'!A:A,0)),IF(M147="Critical",6,IF(M147="Significant",5,IF(M147="Moderate",3,2))))</f>
        <v>4</v>
      </c>
    </row>
    <row r="148" spans="1:27" ht="409.5" x14ac:dyDescent="0.25">
      <c r="A148" s="201" t="s">
        <v>1880</v>
      </c>
      <c r="B148" s="217" t="s">
        <v>1627</v>
      </c>
      <c r="C148" s="208" t="s">
        <v>1628</v>
      </c>
      <c r="D148" s="208" t="s">
        <v>217</v>
      </c>
      <c r="E148" s="76" t="s">
        <v>1881</v>
      </c>
      <c r="F148" s="208" t="s">
        <v>1882</v>
      </c>
      <c r="G148" s="208" t="s">
        <v>220</v>
      </c>
      <c r="H148" s="208" t="s">
        <v>1883</v>
      </c>
      <c r="I148" s="209"/>
      <c r="J148" s="297"/>
      <c r="K148" s="210" t="s">
        <v>1884</v>
      </c>
      <c r="L148" s="205"/>
      <c r="M148" s="211" t="s">
        <v>223</v>
      </c>
      <c r="N148" s="211" t="s">
        <v>1845</v>
      </c>
      <c r="O148" s="227" t="s">
        <v>1846</v>
      </c>
      <c r="P148" s="62"/>
      <c r="Q148" s="212" t="s">
        <v>1847</v>
      </c>
      <c r="R148" s="213" t="s">
        <v>1885</v>
      </c>
      <c r="S148" s="79" t="s">
        <v>1835</v>
      </c>
      <c r="T148" s="79" t="s">
        <v>1886</v>
      </c>
      <c r="U148" s="79" t="s">
        <v>1837</v>
      </c>
      <c r="V148" s="79" t="s">
        <v>1887</v>
      </c>
      <c r="W148" s="79" t="s">
        <v>1888</v>
      </c>
      <c r="X148" s="83"/>
      <c r="AA148" s="204">
        <f>IF(OR(J148="Fail",ISBLANK(J148)),INDEX('Issue Code Table'!C:C,MATCH(N:N,'Issue Code Table'!A:A,0)),IF(M148="Critical",6,IF(M148="Significant",5,IF(M148="Moderate",3,2))))</f>
        <v>4</v>
      </c>
    </row>
    <row r="149" spans="1:27" ht="225" x14ac:dyDescent="0.25">
      <c r="A149" s="201" t="s">
        <v>1889</v>
      </c>
      <c r="B149" s="217" t="s">
        <v>1627</v>
      </c>
      <c r="C149" s="208" t="s">
        <v>1628</v>
      </c>
      <c r="D149" s="208" t="s">
        <v>217</v>
      </c>
      <c r="E149" s="76" t="s">
        <v>1890</v>
      </c>
      <c r="F149" s="208" t="s">
        <v>1891</v>
      </c>
      <c r="G149" s="208" t="s">
        <v>220</v>
      </c>
      <c r="H149" s="208" t="s">
        <v>1892</v>
      </c>
      <c r="I149" s="209"/>
      <c r="J149" s="297"/>
      <c r="K149" s="210" t="s">
        <v>1893</v>
      </c>
      <c r="L149" s="205"/>
      <c r="M149" s="211" t="s">
        <v>223</v>
      </c>
      <c r="N149" s="211" t="s">
        <v>832</v>
      </c>
      <c r="O149" s="227" t="s">
        <v>833</v>
      </c>
      <c r="P149" s="62"/>
      <c r="Q149" s="212" t="s">
        <v>1894</v>
      </c>
      <c r="R149" s="213" t="s">
        <v>1895</v>
      </c>
      <c r="S149" s="79" t="s">
        <v>1835</v>
      </c>
      <c r="T149" s="79" t="s">
        <v>1896</v>
      </c>
      <c r="U149" s="79" t="s">
        <v>1837</v>
      </c>
      <c r="V149" s="79" t="s">
        <v>1897</v>
      </c>
      <c r="W149" s="79" t="s">
        <v>1898</v>
      </c>
      <c r="X149" s="286"/>
      <c r="Z149" s="94"/>
      <c r="AA149" s="204">
        <f>IF(OR(J149="Fail",ISBLANK(J149)),INDEX('Issue Code Table'!C:C,MATCH(N:N,'Issue Code Table'!A:A,0)),IF(M149="Critical",6,IF(M149="Significant",5,IF(M149="Moderate",3,2))))</f>
        <v>5</v>
      </c>
    </row>
    <row r="150" spans="1:27" ht="150" x14ac:dyDescent="0.25">
      <c r="A150" s="201" t="s">
        <v>1899</v>
      </c>
      <c r="B150" s="217" t="s">
        <v>1627</v>
      </c>
      <c r="C150" s="208" t="s">
        <v>1628</v>
      </c>
      <c r="D150" s="208" t="s">
        <v>217</v>
      </c>
      <c r="E150" s="76" t="s">
        <v>1900</v>
      </c>
      <c r="F150" s="208" t="s">
        <v>1901</v>
      </c>
      <c r="G150" s="208" t="s">
        <v>220</v>
      </c>
      <c r="H150" s="208" t="s">
        <v>1902</v>
      </c>
      <c r="I150" s="209"/>
      <c r="J150" s="297"/>
      <c r="K150" s="208" t="s">
        <v>1903</v>
      </c>
      <c r="L150" s="205"/>
      <c r="M150" s="215" t="s">
        <v>223</v>
      </c>
      <c r="N150" s="215" t="s">
        <v>832</v>
      </c>
      <c r="O150" s="228" t="s">
        <v>833</v>
      </c>
      <c r="P150" s="62"/>
      <c r="Q150" s="212" t="s">
        <v>1904</v>
      </c>
      <c r="R150" s="213" t="s">
        <v>1905</v>
      </c>
      <c r="S150" s="79" t="s">
        <v>1835</v>
      </c>
      <c r="T150" s="79" t="s">
        <v>1906</v>
      </c>
      <c r="U150" s="79" t="s">
        <v>1837</v>
      </c>
      <c r="V150" s="79" t="s">
        <v>1907</v>
      </c>
      <c r="W150" s="79" t="s">
        <v>1908</v>
      </c>
      <c r="X150" s="286"/>
      <c r="Z150" s="94"/>
      <c r="AA150" s="204">
        <f>IF(OR(J150="Fail",ISBLANK(J150)),INDEX('Issue Code Table'!C:C,MATCH(N:N,'Issue Code Table'!A:A,0)),IF(M150="Critical",6,IF(M150="Significant",5,IF(M150="Moderate",3,2))))</f>
        <v>5</v>
      </c>
    </row>
    <row r="151" spans="1:27" ht="225" x14ac:dyDescent="0.25">
      <c r="A151" s="201" t="s">
        <v>1909</v>
      </c>
      <c r="B151" s="217" t="s">
        <v>1627</v>
      </c>
      <c r="C151" s="208" t="s">
        <v>1628</v>
      </c>
      <c r="D151" s="208" t="s">
        <v>217</v>
      </c>
      <c r="E151" s="76" t="s">
        <v>1910</v>
      </c>
      <c r="F151" s="208" t="s">
        <v>1911</v>
      </c>
      <c r="G151" s="208" t="s">
        <v>220</v>
      </c>
      <c r="H151" s="208" t="s">
        <v>1912</v>
      </c>
      <c r="I151" s="209"/>
      <c r="J151" s="297"/>
      <c r="K151" s="210" t="s">
        <v>1913</v>
      </c>
      <c r="L151" s="205"/>
      <c r="M151" s="211" t="s">
        <v>223</v>
      </c>
      <c r="N151" s="211" t="s">
        <v>832</v>
      </c>
      <c r="O151" s="227" t="s">
        <v>833</v>
      </c>
      <c r="P151" s="62"/>
      <c r="Q151" s="212" t="s">
        <v>1904</v>
      </c>
      <c r="R151" s="213" t="s">
        <v>1914</v>
      </c>
      <c r="S151" s="79" t="s">
        <v>1835</v>
      </c>
      <c r="T151" s="79" t="s">
        <v>1915</v>
      </c>
      <c r="U151" s="79" t="s">
        <v>1837</v>
      </c>
      <c r="V151" s="79" t="s">
        <v>1916</v>
      </c>
      <c r="W151" s="79" t="s">
        <v>1917</v>
      </c>
      <c r="X151" s="83"/>
      <c r="AA151" s="204">
        <f>IF(OR(J151="Fail",ISBLANK(J151)),INDEX('Issue Code Table'!C:C,MATCH(N:N,'Issue Code Table'!A:A,0)),IF(M151="Critical",6,IF(M151="Significant",5,IF(M151="Moderate",3,2))))</f>
        <v>5</v>
      </c>
    </row>
    <row r="152" spans="1:27" ht="262.5" x14ac:dyDescent="0.25">
      <c r="A152" s="201" t="s">
        <v>1918</v>
      </c>
      <c r="B152" s="217" t="s">
        <v>1627</v>
      </c>
      <c r="C152" s="208" t="s">
        <v>1628</v>
      </c>
      <c r="D152" s="208" t="s">
        <v>217</v>
      </c>
      <c r="E152" s="76" t="s">
        <v>1919</v>
      </c>
      <c r="F152" s="208" t="s">
        <v>1920</v>
      </c>
      <c r="G152" s="208" t="s">
        <v>220</v>
      </c>
      <c r="H152" s="208" t="s">
        <v>1921</v>
      </c>
      <c r="I152" s="209"/>
      <c r="J152" s="297"/>
      <c r="K152" s="210" t="s">
        <v>1922</v>
      </c>
      <c r="L152" s="205"/>
      <c r="M152" s="211" t="s">
        <v>182</v>
      </c>
      <c r="N152" s="211" t="s">
        <v>1831</v>
      </c>
      <c r="O152" s="227" t="s">
        <v>1832</v>
      </c>
      <c r="P152" s="62"/>
      <c r="Q152" s="212" t="s">
        <v>1904</v>
      </c>
      <c r="R152" s="213" t="s">
        <v>1923</v>
      </c>
      <c r="S152" s="79" t="s">
        <v>1835</v>
      </c>
      <c r="T152" s="79" t="s">
        <v>1924</v>
      </c>
      <c r="U152" s="79" t="s">
        <v>1837</v>
      </c>
      <c r="V152" s="79" t="s">
        <v>1925</v>
      </c>
      <c r="W152" s="79" t="s">
        <v>1926</v>
      </c>
      <c r="X152" s="83" t="s">
        <v>247</v>
      </c>
      <c r="AA152" s="204">
        <f>IF(OR(J152="Fail",ISBLANK(J152)),INDEX('Issue Code Table'!C:C,MATCH(N:N,'Issue Code Table'!A:A,0)),IF(M152="Critical",6,IF(M152="Significant",5,IF(M152="Moderate",3,2))))</f>
        <v>5</v>
      </c>
    </row>
    <row r="153" spans="1:27" ht="312.5" x14ac:dyDescent="0.25">
      <c r="A153" s="201" t="s">
        <v>1927</v>
      </c>
      <c r="B153" s="217" t="s">
        <v>1627</v>
      </c>
      <c r="C153" s="208" t="s">
        <v>1628</v>
      </c>
      <c r="D153" s="208" t="s">
        <v>217</v>
      </c>
      <c r="E153" s="76" t="s">
        <v>1928</v>
      </c>
      <c r="F153" s="208" t="s">
        <v>1929</v>
      </c>
      <c r="G153" s="208" t="s">
        <v>220</v>
      </c>
      <c r="H153" s="208" t="s">
        <v>1930</v>
      </c>
      <c r="I153" s="209"/>
      <c r="J153" s="297"/>
      <c r="K153" s="210" t="s">
        <v>1931</v>
      </c>
      <c r="L153" s="205"/>
      <c r="M153" s="211" t="s">
        <v>182</v>
      </c>
      <c r="N153" s="211" t="s">
        <v>1831</v>
      </c>
      <c r="O153" s="227" t="s">
        <v>1832</v>
      </c>
      <c r="P153" s="62"/>
      <c r="Q153" s="212" t="s">
        <v>1904</v>
      </c>
      <c r="R153" s="213" t="s">
        <v>1932</v>
      </c>
      <c r="S153" s="79" t="s">
        <v>1835</v>
      </c>
      <c r="T153" s="79" t="s">
        <v>1933</v>
      </c>
      <c r="U153" s="79" t="s">
        <v>1837</v>
      </c>
      <c r="V153" s="79" t="s">
        <v>1934</v>
      </c>
      <c r="W153" s="79" t="s">
        <v>1935</v>
      </c>
      <c r="X153" s="83" t="s">
        <v>247</v>
      </c>
      <c r="AA153" s="204">
        <f>IF(OR(J153="Fail",ISBLANK(J153)),INDEX('Issue Code Table'!C:C,MATCH(N:N,'Issue Code Table'!A:A,0)),IF(M153="Critical",6,IF(M153="Significant",5,IF(M153="Moderate",3,2))))</f>
        <v>5</v>
      </c>
    </row>
    <row r="154" spans="1:27" ht="150" x14ac:dyDescent="0.25">
      <c r="A154" s="201" t="s">
        <v>1936</v>
      </c>
      <c r="B154" s="217" t="s">
        <v>1627</v>
      </c>
      <c r="C154" s="208" t="s">
        <v>1628</v>
      </c>
      <c r="D154" s="208" t="s">
        <v>217</v>
      </c>
      <c r="E154" s="76" t="s">
        <v>1937</v>
      </c>
      <c r="F154" s="208" t="s">
        <v>1938</v>
      </c>
      <c r="G154" s="208" t="s">
        <v>220</v>
      </c>
      <c r="H154" s="208" t="s">
        <v>1939</v>
      </c>
      <c r="I154" s="209"/>
      <c r="J154" s="297"/>
      <c r="K154" s="210" t="s">
        <v>1940</v>
      </c>
      <c r="L154" s="205"/>
      <c r="M154" s="211" t="s">
        <v>182</v>
      </c>
      <c r="N154" s="211" t="s">
        <v>1831</v>
      </c>
      <c r="O154" s="227" t="s">
        <v>1832</v>
      </c>
      <c r="P154" s="62"/>
      <c r="Q154" s="212" t="s">
        <v>1904</v>
      </c>
      <c r="R154" s="213" t="s">
        <v>1941</v>
      </c>
      <c r="S154" s="79" t="s">
        <v>1835</v>
      </c>
      <c r="T154" s="79" t="s">
        <v>1942</v>
      </c>
      <c r="U154" s="79" t="s">
        <v>1837</v>
      </c>
      <c r="V154" s="79" t="s">
        <v>1943</v>
      </c>
      <c r="W154" s="79" t="s">
        <v>1944</v>
      </c>
      <c r="X154" s="83" t="s">
        <v>247</v>
      </c>
      <c r="AA154" s="204">
        <f>IF(OR(J154="Fail",ISBLANK(J154)),INDEX('Issue Code Table'!C:C,MATCH(N:N,'Issue Code Table'!A:A,0)),IF(M154="Critical",6,IF(M154="Significant",5,IF(M154="Moderate",3,2))))</f>
        <v>5</v>
      </c>
    </row>
    <row r="155" spans="1:27" ht="225" x14ac:dyDescent="0.25">
      <c r="A155" s="201" t="s">
        <v>1945</v>
      </c>
      <c r="B155" s="217" t="s">
        <v>1627</v>
      </c>
      <c r="C155" s="208" t="s">
        <v>1628</v>
      </c>
      <c r="D155" s="208" t="s">
        <v>217</v>
      </c>
      <c r="E155" s="76" t="s">
        <v>1946</v>
      </c>
      <c r="F155" s="208" t="s">
        <v>1947</v>
      </c>
      <c r="G155" s="208" t="s">
        <v>220</v>
      </c>
      <c r="H155" s="208" t="s">
        <v>1948</v>
      </c>
      <c r="J155" s="297"/>
      <c r="K155" s="208" t="s">
        <v>1949</v>
      </c>
      <c r="L155" s="205"/>
      <c r="M155" s="211" t="s">
        <v>223</v>
      </c>
      <c r="N155" s="211" t="s">
        <v>832</v>
      </c>
      <c r="O155" s="227" t="s">
        <v>833</v>
      </c>
      <c r="P155" s="62"/>
      <c r="Q155" s="212" t="s">
        <v>1950</v>
      </c>
      <c r="R155" s="213" t="s">
        <v>1951</v>
      </c>
      <c r="S155" s="79" t="s">
        <v>1952</v>
      </c>
      <c r="T155" s="79" t="s">
        <v>1953</v>
      </c>
      <c r="U155" s="79" t="s">
        <v>1837</v>
      </c>
      <c r="V155" s="79" t="s">
        <v>1954</v>
      </c>
      <c r="W155" s="79" t="s">
        <v>1955</v>
      </c>
      <c r="X155" s="83"/>
      <c r="AA155" s="204">
        <f>IF(OR(J155="Fail",ISBLANK(J155)),INDEX('Issue Code Table'!C:C,MATCH(N:N,'Issue Code Table'!A:A,0)),IF(M155="Critical",6,IF(M155="Significant",5,IF(M155="Moderate",3,2))))</f>
        <v>5</v>
      </c>
    </row>
    <row r="156" spans="1:27" ht="250" x14ac:dyDescent="0.25">
      <c r="A156" s="201" t="s">
        <v>1956</v>
      </c>
      <c r="B156" s="217" t="s">
        <v>1627</v>
      </c>
      <c r="C156" s="208" t="s">
        <v>1628</v>
      </c>
      <c r="D156" s="208" t="s">
        <v>217</v>
      </c>
      <c r="E156" s="76" t="s">
        <v>1957</v>
      </c>
      <c r="F156" s="208" t="s">
        <v>1958</v>
      </c>
      <c r="G156" s="208" t="s">
        <v>220</v>
      </c>
      <c r="H156" s="208" t="s">
        <v>1959</v>
      </c>
      <c r="I156" s="209"/>
      <c r="J156" s="297"/>
      <c r="K156" s="210" t="s">
        <v>1960</v>
      </c>
      <c r="L156" s="205"/>
      <c r="M156" s="211" t="s">
        <v>223</v>
      </c>
      <c r="N156" s="211" t="s">
        <v>832</v>
      </c>
      <c r="O156" s="227" t="s">
        <v>833</v>
      </c>
      <c r="P156" s="62"/>
      <c r="Q156" s="212" t="s">
        <v>1950</v>
      </c>
      <c r="R156" s="213" t="s">
        <v>1961</v>
      </c>
      <c r="S156" s="79" t="s">
        <v>1962</v>
      </c>
      <c r="T156" s="79" t="s">
        <v>1963</v>
      </c>
      <c r="U156" s="79" t="s">
        <v>1837</v>
      </c>
      <c r="V156" s="79" t="s">
        <v>1964</v>
      </c>
      <c r="W156" s="79" t="s">
        <v>1965</v>
      </c>
      <c r="X156" s="83"/>
      <c r="AA156" s="204">
        <f>IF(OR(J156="Fail",ISBLANK(J156)),INDEX('Issue Code Table'!C:C,MATCH(N:N,'Issue Code Table'!A:A,0)),IF(M156="Critical",6,IF(M156="Significant",5,IF(M156="Moderate",3,2))))</f>
        <v>5</v>
      </c>
    </row>
    <row r="157" spans="1:27" ht="275" x14ac:dyDescent="0.25">
      <c r="A157" s="201" t="s">
        <v>1966</v>
      </c>
      <c r="B157" s="217" t="s">
        <v>1627</v>
      </c>
      <c r="C157" s="208" t="s">
        <v>1628</v>
      </c>
      <c r="D157" s="208" t="s">
        <v>217</v>
      </c>
      <c r="E157" s="76" t="s">
        <v>1967</v>
      </c>
      <c r="F157" s="208" t="s">
        <v>1968</v>
      </c>
      <c r="G157" s="208" t="s">
        <v>220</v>
      </c>
      <c r="H157" s="208" t="s">
        <v>1969</v>
      </c>
      <c r="I157" s="209"/>
      <c r="J157" s="297"/>
      <c r="K157" s="210" t="s">
        <v>1970</v>
      </c>
      <c r="L157" s="205"/>
      <c r="M157" s="211" t="s">
        <v>182</v>
      </c>
      <c r="N157" s="211" t="s">
        <v>832</v>
      </c>
      <c r="O157" s="227" t="s">
        <v>833</v>
      </c>
      <c r="P157" s="62"/>
      <c r="Q157" s="212" t="s">
        <v>1971</v>
      </c>
      <c r="R157" s="213" t="s">
        <v>1972</v>
      </c>
      <c r="S157" s="79" t="s">
        <v>1835</v>
      </c>
      <c r="T157" s="79" t="s">
        <v>1973</v>
      </c>
      <c r="U157" s="79" t="s">
        <v>1837</v>
      </c>
      <c r="V157" s="79" t="s">
        <v>1974</v>
      </c>
      <c r="W157" s="79" t="s">
        <v>1975</v>
      </c>
      <c r="X157" s="83" t="s">
        <v>247</v>
      </c>
      <c r="AA157" s="204">
        <f>IF(OR(J157="Fail",ISBLANK(J157)),INDEX('Issue Code Table'!C:C,MATCH(N:N,'Issue Code Table'!A:A,0)),IF(M157="Critical",6,IF(M157="Significant",5,IF(M157="Moderate",3,2))))</f>
        <v>5</v>
      </c>
    </row>
    <row r="158" spans="1:27" ht="300" x14ac:dyDescent="0.25">
      <c r="A158" s="201" t="s">
        <v>1976</v>
      </c>
      <c r="B158" s="217" t="s">
        <v>1627</v>
      </c>
      <c r="C158" s="208" t="s">
        <v>1628</v>
      </c>
      <c r="D158" s="208" t="s">
        <v>217</v>
      </c>
      <c r="E158" s="76" t="s">
        <v>1977</v>
      </c>
      <c r="F158" s="208" t="s">
        <v>1978</v>
      </c>
      <c r="G158" s="208" t="s">
        <v>220</v>
      </c>
      <c r="H158" s="208" t="s">
        <v>1979</v>
      </c>
      <c r="I158" s="209"/>
      <c r="J158" s="297"/>
      <c r="K158" s="210" t="s">
        <v>1980</v>
      </c>
      <c r="L158" s="205"/>
      <c r="M158" s="211" t="s">
        <v>182</v>
      </c>
      <c r="N158" s="211" t="s">
        <v>832</v>
      </c>
      <c r="O158" s="227" t="s">
        <v>833</v>
      </c>
      <c r="P158" s="62"/>
      <c r="Q158" s="212" t="s">
        <v>1971</v>
      </c>
      <c r="R158" s="213" t="s">
        <v>1981</v>
      </c>
      <c r="S158" s="79" t="s">
        <v>1835</v>
      </c>
      <c r="T158" s="79" t="s">
        <v>1982</v>
      </c>
      <c r="U158" s="79" t="s">
        <v>1837</v>
      </c>
      <c r="V158" s="79" t="s">
        <v>1983</v>
      </c>
      <c r="W158" s="79" t="s">
        <v>1984</v>
      </c>
      <c r="X158" s="83" t="s">
        <v>247</v>
      </c>
      <c r="AA158" s="204">
        <f>IF(OR(J158="Fail",ISBLANK(J158)),INDEX('Issue Code Table'!C:C,MATCH(N:N,'Issue Code Table'!A:A,0)),IF(M158="Critical",6,IF(M158="Significant",5,IF(M158="Moderate",3,2))))</f>
        <v>5</v>
      </c>
    </row>
    <row r="159" spans="1:27" ht="162.5" x14ac:dyDescent="0.25">
      <c r="A159" s="201" t="s">
        <v>1985</v>
      </c>
      <c r="B159" s="229" t="s">
        <v>1627</v>
      </c>
      <c r="C159" s="229" t="s">
        <v>1628</v>
      </c>
      <c r="D159" s="230" t="s">
        <v>217</v>
      </c>
      <c r="E159" s="76" t="s">
        <v>1986</v>
      </c>
      <c r="F159" s="208" t="s">
        <v>1987</v>
      </c>
      <c r="G159" s="208" t="s">
        <v>220</v>
      </c>
      <c r="H159" s="208" t="s">
        <v>1988</v>
      </c>
      <c r="I159" s="209"/>
      <c r="J159" s="297"/>
      <c r="K159" s="208" t="s">
        <v>1989</v>
      </c>
      <c r="L159" s="205"/>
      <c r="M159" s="231" t="s">
        <v>182</v>
      </c>
      <c r="N159" s="231" t="s">
        <v>832</v>
      </c>
      <c r="O159" s="231" t="s">
        <v>833</v>
      </c>
      <c r="P159" s="62"/>
      <c r="Q159" s="212" t="s">
        <v>1971</v>
      </c>
      <c r="R159" s="213" t="s">
        <v>1990</v>
      </c>
      <c r="S159" s="79" t="s">
        <v>1835</v>
      </c>
      <c r="T159" s="79" t="s">
        <v>1991</v>
      </c>
      <c r="U159" s="79" t="s">
        <v>1837</v>
      </c>
      <c r="V159" s="79" t="s">
        <v>1992</v>
      </c>
      <c r="W159" s="79" t="s">
        <v>1993</v>
      </c>
      <c r="X159" s="83" t="s">
        <v>247</v>
      </c>
      <c r="AA159" s="204">
        <f>IF(OR(J159="Fail",ISBLANK(J159)),INDEX('Issue Code Table'!C:C,MATCH(N:N,'Issue Code Table'!A:A,0)),IF(M159="Critical",6,IF(M159="Significant",5,IF(M159="Moderate",3,2))))</f>
        <v>5</v>
      </c>
    </row>
    <row r="160" spans="1:27" ht="387.5" x14ac:dyDescent="0.25">
      <c r="A160" s="201" t="s">
        <v>1994</v>
      </c>
      <c r="B160" s="229" t="s">
        <v>1627</v>
      </c>
      <c r="C160" s="229" t="s">
        <v>1628</v>
      </c>
      <c r="D160" s="208" t="s">
        <v>217</v>
      </c>
      <c r="E160" s="76" t="s">
        <v>1995</v>
      </c>
      <c r="F160" s="208" t="s">
        <v>1996</v>
      </c>
      <c r="G160" s="208" t="s">
        <v>220</v>
      </c>
      <c r="H160" s="208" t="s">
        <v>1997</v>
      </c>
      <c r="I160" s="209"/>
      <c r="J160" s="297"/>
      <c r="K160" s="210" t="s">
        <v>1998</v>
      </c>
      <c r="L160" s="205"/>
      <c r="M160" s="211" t="s">
        <v>182</v>
      </c>
      <c r="N160" s="211" t="s">
        <v>1831</v>
      </c>
      <c r="O160" s="227" t="s">
        <v>1832</v>
      </c>
      <c r="P160" s="62"/>
      <c r="Q160" s="212" t="s">
        <v>1999</v>
      </c>
      <c r="R160" s="213" t="s">
        <v>2000</v>
      </c>
      <c r="S160" s="79" t="s">
        <v>1835</v>
      </c>
      <c r="T160" s="79" t="s">
        <v>2001</v>
      </c>
      <c r="U160" s="79" t="s">
        <v>1837</v>
      </c>
      <c r="V160" s="79" t="s">
        <v>2002</v>
      </c>
      <c r="W160" s="79" t="s">
        <v>2003</v>
      </c>
      <c r="X160" s="83" t="s">
        <v>247</v>
      </c>
      <c r="AA160" s="204">
        <f>IF(OR(J160="Fail",ISBLANK(J160)),INDEX('Issue Code Table'!C:C,MATCH(N:N,'Issue Code Table'!A:A,0)),IF(M160="Critical",6,IF(M160="Significant",5,IF(M160="Moderate",3,2))))</f>
        <v>5</v>
      </c>
    </row>
    <row r="161" spans="1:27" ht="409.5" x14ac:dyDescent="0.25">
      <c r="A161" s="201" t="s">
        <v>2004</v>
      </c>
      <c r="B161" s="229" t="s">
        <v>1627</v>
      </c>
      <c r="C161" s="229" t="s">
        <v>1628</v>
      </c>
      <c r="D161" s="208" t="s">
        <v>217</v>
      </c>
      <c r="E161" s="76" t="s">
        <v>2005</v>
      </c>
      <c r="F161" s="208" t="s">
        <v>2006</v>
      </c>
      <c r="G161" s="208" t="s">
        <v>220</v>
      </c>
      <c r="H161" s="208" t="s">
        <v>2007</v>
      </c>
      <c r="I161" s="209"/>
      <c r="J161" s="297"/>
      <c r="K161" s="210" t="s">
        <v>2008</v>
      </c>
      <c r="L161" s="205"/>
      <c r="M161" s="211" t="s">
        <v>223</v>
      </c>
      <c r="N161" s="211" t="s">
        <v>832</v>
      </c>
      <c r="O161" s="227" t="s">
        <v>833</v>
      </c>
      <c r="P161" s="62"/>
      <c r="Q161" s="212" t="s">
        <v>2009</v>
      </c>
      <c r="R161" s="213" t="s">
        <v>2010</v>
      </c>
      <c r="S161" s="79" t="s">
        <v>1835</v>
      </c>
      <c r="T161" s="79" t="s">
        <v>2011</v>
      </c>
      <c r="U161" s="79" t="s">
        <v>1837</v>
      </c>
      <c r="V161" s="79" t="s">
        <v>2012</v>
      </c>
      <c r="W161" s="79" t="s">
        <v>2013</v>
      </c>
      <c r="X161" s="83"/>
      <c r="AA161" s="204">
        <f>IF(OR(J161="Fail",ISBLANK(J161)),INDEX('Issue Code Table'!C:C,MATCH(N:N,'Issue Code Table'!A:A,0)),IF(M161="Critical",6,IF(M161="Significant",5,IF(M161="Moderate",3,2))))</f>
        <v>5</v>
      </c>
    </row>
    <row r="162" spans="1:27" ht="409.5" x14ac:dyDescent="0.25">
      <c r="A162" s="201" t="s">
        <v>2014</v>
      </c>
      <c r="B162" s="229" t="s">
        <v>1627</v>
      </c>
      <c r="C162" s="229" t="s">
        <v>1628</v>
      </c>
      <c r="D162" s="208" t="s">
        <v>217</v>
      </c>
      <c r="E162" s="76" t="s">
        <v>2015</v>
      </c>
      <c r="F162" s="208" t="s">
        <v>2016</v>
      </c>
      <c r="G162" s="208" t="s">
        <v>220</v>
      </c>
      <c r="H162" s="208" t="s">
        <v>2017</v>
      </c>
      <c r="I162" s="209"/>
      <c r="J162" s="297"/>
      <c r="K162" s="210" t="s">
        <v>2018</v>
      </c>
      <c r="L162" s="205"/>
      <c r="M162" s="211" t="s">
        <v>182</v>
      </c>
      <c r="N162" s="211" t="s">
        <v>832</v>
      </c>
      <c r="O162" s="227" t="s">
        <v>833</v>
      </c>
      <c r="P162" s="62"/>
      <c r="Q162" s="212" t="s">
        <v>2009</v>
      </c>
      <c r="R162" s="213" t="s">
        <v>2019</v>
      </c>
      <c r="S162" s="79" t="s">
        <v>2020</v>
      </c>
      <c r="T162" s="79" t="s">
        <v>2021</v>
      </c>
      <c r="U162" s="79" t="s">
        <v>1837</v>
      </c>
      <c r="V162" s="79" t="s">
        <v>2022</v>
      </c>
      <c r="W162" s="79" t="s">
        <v>2023</v>
      </c>
      <c r="X162" s="83" t="s">
        <v>247</v>
      </c>
      <c r="AA162" s="204">
        <f>IF(OR(J162="Fail",ISBLANK(J162)),INDEX('Issue Code Table'!C:C,MATCH(N:N,'Issue Code Table'!A:A,0)),IF(M162="Critical",6,IF(M162="Significant",5,IF(M162="Moderate",3,2))))</f>
        <v>5</v>
      </c>
    </row>
    <row r="163" spans="1:27" ht="200" x14ac:dyDescent="0.25">
      <c r="A163" s="201" t="s">
        <v>2024</v>
      </c>
      <c r="B163" s="229" t="s">
        <v>825</v>
      </c>
      <c r="C163" s="229" t="s">
        <v>826</v>
      </c>
      <c r="D163" s="79" t="s">
        <v>217</v>
      </c>
      <c r="E163" s="76" t="s">
        <v>2025</v>
      </c>
      <c r="F163" s="208" t="s">
        <v>2026</v>
      </c>
      <c r="G163" s="208" t="s">
        <v>220</v>
      </c>
      <c r="H163" s="76" t="s">
        <v>2027</v>
      </c>
      <c r="I163" s="209"/>
      <c r="J163" s="297"/>
      <c r="K163" s="232" t="s">
        <v>2028</v>
      </c>
      <c r="L163" s="205"/>
      <c r="M163" s="233" t="s">
        <v>182</v>
      </c>
      <c r="N163" s="233" t="s">
        <v>832</v>
      </c>
      <c r="O163" s="234" t="s">
        <v>833</v>
      </c>
      <c r="P163" s="62"/>
      <c r="Q163" s="212" t="s">
        <v>2009</v>
      </c>
      <c r="R163" s="213" t="s">
        <v>2029</v>
      </c>
      <c r="S163" s="79" t="s">
        <v>1835</v>
      </c>
      <c r="T163" s="79" t="s">
        <v>2030</v>
      </c>
      <c r="U163" s="79" t="s">
        <v>1837</v>
      </c>
      <c r="V163" s="79" t="s">
        <v>2031</v>
      </c>
      <c r="W163" s="79" t="s">
        <v>2032</v>
      </c>
      <c r="X163" s="83" t="s">
        <v>247</v>
      </c>
      <c r="AA163" s="204">
        <f>IF(OR(J163="Fail",ISBLANK(J163)),INDEX('Issue Code Table'!C:C,MATCH(N:N,'Issue Code Table'!A:A,0)),IF(M163="Critical",6,IF(M163="Significant",5,IF(M163="Moderate",3,2))))</f>
        <v>5</v>
      </c>
    </row>
    <row r="164" spans="1:27" ht="212.5" x14ac:dyDescent="0.25">
      <c r="A164" s="201" t="s">
        <v>2033</v>
      </c>
      <c r="B164" s="229" t="s">
        <v>1627</v>
      </c>
      <c r="C164" s="229" t="s">
        <v>1628</v>
      </c>
      <c r="D164" s="208" t="s">
        <v>217</v>
      </c>
      <c r="E164" s="76" t="s">
        <v>2034</v>
      </c>
      <c r="F164" s="208" t="s">
        <v>2035</v>
      </c>
      <c r="G164" s="208" t="s">
        <v>220</v>
      </c>
      <c r="H164" s="208" t="s">
        <v>2036</v>
      </c>
      <c r="I164" s="209"/>
      <c r="J164" s="297"/>
      <c r="K164" s="210" t="s">
        <v>2037</v>
      </c>
      <c r="L164" s="205"/>
      <c r="M164" s="211" t="s">
        <v>223</v>
      </c>
      <c r="N164" s="211" t="s">
        <v>1845</v>
      </c>
      <c r="O164" s="227" t="s">
        <v>1846</v>
      </c>
      <c r="P164" s="62"/>
      <c r="Q164" s="212" t="s">
        <v>2009</v>
      </c>
      <c r="R164" s="213" t="s">
        <v>2038</v>
      </c>
      <c r="S164" s="79" t="s">
        <v>1835</v>
      </c>
      <c r="T164" s="79" t="s">
        <v>2039</v>
      </c>
      <c r="U164" s="79" t="s">
        <v>1837</v>
      </c>
      <c r="V164" s="79" t="s">
        <v>2040</v>
      </c>
      <c r="W164" s="79" t="s">
        <v>2041</v>
      </c>
      <c r="X164" s="83"/>
      <c r="AA164" s="204">
        <f>IF(OR(J164="Fail",ISBLANK(J164)),INDEX('Issue Code Table'!C:C,MATCH(N:N,'Issue Code Table'!A:A,0)),IF(M164="Critical",6,IF(M164="Significant",5,IF(M164="Moderate",3,2))))</f>
        <v>4</v>
      </c>
    </row>
    <row r="165" spans="1:27" ht="350" x14ac:dyDescent="0.25">
      <c r="A165" s="201" t="s">
        <v>2042</v>
      </c>
      <c r="B165" s="229" t="s">
        <v>1627</v>
      </c>
      <c r="C165" s="229" t="s">
        <v>1628</v>
      </c>
      <c r="D165" s="208" t="s">
        <v>217</v>
      </c>
      <c r="E165" s="76" t="s">
        <v>2043</v>
      </c>
      <c r="F165" s="208" t="s">
        <v>2044</v>
      </c>
      <c r="G165" s="208" t="s">
        <v>220</v>
      </c>
      <c r="H165" s="208" t="s">
        <v>2045</v>
      </c>
      <c r="I165" s="209"/>
      <c r="J165" s="297"/>
      <c r="K165" s="210" t="s">
        <v>2046</v>
      </c>
      <c r="L165" s="205"/>
      <c r="M165" s="211" t="s">
        <v>223</v>
      </c>
      <c r="N165" s="211" t="s">
        <v>832</v>
      </c>
      <c r="O165" s="227" t="s">
        <v>833</v>
      </c>
      <c r="P165" s="74"/>
      <c r="Q165" s="219" t="s">
        <v>2009</v>
      </c>
      <c r="R165" s="219" t="s">
        <v>2047</v>
      </c>
      <c r="S165" s="79" t="s">
        <v>1835</v>
      </c>
      <c r="T165" s="79" t="s">
        <v>2048</v>
      </c>
      <c r="U165" s="79" t="s">
        <v>1837</v>
      </c>
      <c r="V165" s="79" t="s">
        <v>2049</v>
      </c>
      <c r="W165" s="79" t="s">
        <v>2050</v>
      </c>
      <c r="X165" s="83"/>
      <c r="AA165" s="204">
        <f>IF(OR(J165="Fail",ISBLANK(J165)),INDEX('Issue Code Table'!C:C,MATCH(N:N,'Issue Code Table'!A:A,0)),IF(M165="Critical",6,IF(M165="Significant",5,IF(M165="Moderate",3,2))))</f>
        <v>5</v>
      </c>
    </row>
    <row r="166" spans="1:27" ht="100" x14ac:dyDescent="0.25">
      <c r="A166" s="201" t="s">
        <v>2051</v>
      </c>
      <c r="B166" s="229" t="s">
        <v>345</v>
      </c>
      <c r="C166" s="229" t="s">
        <v>346</v>
      </c>
      <c r="D166" s="208" t="s">
        <v>217</v>
      </c>
      <c r="E166" s="76" t="s">
        <v>2052</v>
      </c>
      <c r="F166" s="208" t="s">
        <v>2053</v>
      </c>
      <c r="G166" s="208" t="s">
        <v>2054</v>
      </c>
      <c r="H166" s="208" t="s">
        <v>2055</v>
      </c>
      <c r="I166" s="209"/>
      <c r="J166" s="297"/>
      <c r="K166" s="210" t="s">
        <v>2056</v>
      </c>
      <c r="L166" s="205"/>
      <c r="M166" s="211" t="s">
        <v>223</v>
      </c>
      <c r="N166" s="211" t="s">
        <v>2057</v>
      </c>
      <c r="O166" s="227" t="s">
        <v>2058</v>
      </c>
      <c r="P166" s="62"/>
      <c r="Q166" s="212" t="s">
        <v>2059</v>
      </c>
      <c r="R166" s="213" t="s">
        <v>2060</v>
      </c>
      <c r="S166" s="79" t="s">
        <v>2061</v>
      </c>
      <c r="T166" s="79" t="s">
        <v>2062</v>
      </c>
      <c r="U166" s="79" t="s">
        <v>2063</v>
      </c>
      <c r="V166" s="79" t="s">
        <v>2064</v>
      </c>
      <c r="W166" s="79" t="s">
        <v>2065</v>
      </c>
      <c r="X166" s="83"/>
      <c r="AA166" s="204">
        <f>IF(OR(J166="Fail",ISBLANK(J166)),INDEX('Issue Code Table'!C:C,MATCH(N:N,'Issue Code Table'!A:A,0)),IF(M166="Critical",6,IF(M166="Significant",5,IF(M166="Moderate",3,2))))</f>
        <v>5</v>
      </c>
    </row>
    <row r="167" spans="1:27" ht="112.5" x14ac:dyDescent="0.25">
      <c r="A167" s="201" t="s">
        <v>2066</v>
      </c>
      <c r="B167" s="229" t="s">
        <v>345</v>
      </c>
      <c r="C167" s="229" t="s">
        <v>346</v>
      </c>
      <c r="D167" s="208" t="s">
        <v>217</v>
      </c>
      <c r="E167" s="76" t="s">
        <v>2067</v>
      </c>
      <c r="F167" s="208" t="s">
        <v>2068</v>
      </c>
      <c r="G167" s="208" t="s">
        <v>2069</v>
      </c>
      <c r="H167" s="208" t="s">
        <v>2070</v>
      </c>
      <c r="I167" s="209"/>
      <c r="J167" s="297"/>
      <c r="K167" s="210" t="s">
        <v>2071</v>
      </c>
      <c r="L167" s="205"/>
      <c r="M167" s="211" t="s">
        <v>223</v>
      </c>
      <c r="N167" s="211" t="s">
        <v>770</v>
      </c>
      <c r="O167" s="227" t="s">
        <v>771</v>
      </c>
      <c r="P167" s="62"/>
      <c r="Q167" s="212" t="s">
        <v>2059</v>
      </c>
      <c r="R167" s="213" t="s">
        <v>2072</v>
      </c>
      <c r="S167" s="79" t="s">
        <v>2073</v>
      </c>
      <c r="T167" s="79" t="s">
        <v>2074</v>
      </c>
      <c r="U167" s="79" t="s">
        <v>2075</v>
      </c>
      <c r="V167" s="79" t="s">
        <v>2076</v>
      </c>
      <c r="W167" s="79" t="s">
        <v>2077</v>
      </c>
      <c r="X167" s="83"/>
      <c r="AA167" s="204">
        <f>IF(OR(J167="Fail",ISBLANK(J167)),INDEX('Issue Code Table'!C:C,MATCH(N:N,'Issue Code Table'!A:A,0)),IF(M167="Critical",6,IF(M167="Significant",5,IF(M167="Moderate",3,2))))</f>
        <v>4</v>
      </c>
    </row>
    <row r="168" spans="1:27" ht="409.5" x14ac:dyDescent="0.25">
      <c r="A168" s="201" t="s">
        <v>2078</v>
      </c>
      <c r="B168" s="229" t="s">
        <v>215</v>
      </c>
      <c r="C168" s="229" t="s">
        <v>216</v>
      </c>
      <c r="D168" s="230" t="s">
        <v>217</v>
      </c>
      <c r="E168" s="76" t="s">
        <v>2079</v>
      </c>
      <c r="F168" s="208" t="s">
        <v>2080</v>
      </c>
      <c r="G168" s="208" t="s">
        <v>2081</v>
      </c>
      <c r="H168" s="213" t="s">
        <v>2082</v>
      </c>
      <c r="I168" s="209"/>
      <c r="J168" s="297"/>
      <c r="K168" s="79" t="s">
        <v>2083</v>
      </c>
      <c r="L168" s="205"/>
      <c r="M168" s="231" t="s">
        <v>223</v>
      </c>
      <c r="N168" s="231" t="s">
        <v>770</v>
      </c>
      <c r="O168" s="231" t="s">
        <v>771</v>
      </c>
      <c r="P168" s="62"/>
      <c r="Q168" s="212" t="s">
        <v>2084</v>
      </c>
      <c r="R168" s="213" t="s">
        <v>2085</v>
      </c>
      <c r="S168" s="79" t="s">
        <v>2086</v>
      </c>
      <c r="T168" s="79" t="s">
        <v>2087</v>
      </c>
      <c r="U168" s="79" t="s">
        <v>2088</v>
      </c>
      <c r="V168" s="79"/>
      <c r="W168" s="79" t="s">
        <v>2089</v>
      </c>
      <c r="X168" s="83"/>
      <c r="AA168" s="204">
        <f>IF(OR(J168="Fail",ISBLANK(J168)),INDEX('Issue Code Table'!C:C,MATCH(N:N,'Issue Code Table'!A:A,0)),IF(M168="Critical",6,IF(M168="Significant",5,IF(M168="Moderate",3,2))))</f>
        <v>4</v>
      </c>
    </row>
    <row r="169" spans="1:27" ht="409.5" x14ac:dyDescent="0.25">
      <c r="A169" s="201" t="s">
        <v>2090</v>
      </c>
      <c r="B169" s="229" t="s">
        <v>372</v>
      </c>
      <c r="C169" s="229" t="s">
        <v>373</v>
      </c>
      <c r="D169" s="221" t="s">
        <v>217</v>
      </c>
      <c r="E169" s="76" t="s">
        <v>2091</v>
      </c>
      <c r="F169" s="208" t="s">
        <v>2092</v>
      </c>
      <c r="G169" s="208" t="s">
        <v>2093</v>
      </c>
      <c r="H169" s="213" t="s">
        <v>2094</v>
      </c>
      <c r="I169" s="209"/>
      <c r="J169" s="297"/>
      <c r="K169" s="79" t="s">
        <v>2095</v>
      </c>
      <c r="L169" s="205"/>
      <c r="M169" s="231" t="s">
        <v>182</v>
      </c>
      <c r="N169" s="231" t="s">
        <v>239</v>
      </c>
      <c r="O169" s="231" t="s">
        <v>240</v>
      </c>
      <c r="P169" s="62"/>
      <c r="Q169" s="212" t="s">
        <v>2084</v>
      </c>
      <c r="R169" s="213" t="s">
        <v>2096</v>
      </c>
      <c r="S169" s="79" t="s">
        <v>2086</v>
      </c>
      <c r="T169" s="79" t="s">
        <v>2097</v>
      </c>
      <c r="U169" s="79" t="s">
        <v>2098</v>
      </c>
      <c r="V169" s="79"/>
      <c r="W169" s="79" t="s">
        <v>2099</v>
      </c>
      <c r="X169" s="83" t="s">
        <v>247</v>
      </c>
      <c r="AA169" s="204">
        <f>IF(OR(J169="Fail",ISBLANK(J169)),INDEX('Issue Code Table'!C:C,MATCH(N:N,'Issue Code Table'!A:A,0)),IF(M169="Critical",6,IF(M169="Significant",5,IF(M169="Moderate",3,2))))</f>
        <v>5</v>
      </c>
    </row>
    <row r="170" spans="1:27" ht="409.5" x14ac:dyDescent="0.25">
      <c r="A170" s="201" t="s">
        <v>2100</v>
      </c>
      <c r="B170" s="229" t="s">
        <v>372</v>
      </c>
      <c r="C170" s="229" t="s">
        <v>373</v>
      </c>
      <c r="D170" s="230" t="s">
        <v>217</v>
      </c>
      <c r="E170" s="76" t="s">
        <v>2101</v>
      </c>
      <c r="F170" s="208" t="s">
        <v>2102</v>
      </c>
      <c r="G170" s="208" t="s">
        <v>2103</v>
      </c>
      <c r="H170" s="208" t="s">
        <v>2104</v>
      </c>
      <c r="I170" s="209"/>
      <c r="J170" s="297"/>
      <c r="K170" s="210" t="s">
        <v>2105</v>
      </c>
      <c r="L170" s="205"/>
      <c r="M170" s="231" t="s">
        <v>182</v>
      </c>
      <c r="N170" s="231" t="s">
        <v>351</v>
      </c>
      <c r="O170" s="231" t="s">
        <v>352</v>
      </c>
      <c r="P170" s="62"/>
      <c r="Q170" s="212" t="s">
        <v>2084</v>
      </c>
      <c r="R170" s="213" t="s">
        <v>2106</v>
      </c>
      <c r="S170" s="79" t="s">
        <v>2086</v>
      </c>
      <c r="T170" s="79" t="s">
        <v>2107</v>
      </c>
      <c r="U170" s="79" t="s">
        <v>2108</v>
      </c>
      <c r="V170" s="79"/>
      <c r="W170" s="79" t="s">
        <v>2109</v>
      </c>
      <c r="X170" s="83" t="s">
        <v>247</v>
      </c>
      <c r="AA170" s="204">
        <f>IF(OR(J170="Fail",ISBLANK(J170)),INDEX('Issue Code Table'!C:C,MATCH(N:N,'Issue Code Table'!A:A,0)),IF(M170="Critical",6,IF(M170="Significant",5,IF(M170="Moderate",3,2))))</f>
        <v>5</v>
      </c>
    </row>
    <row r="171" spans="1:27" ht="409.5" x14ac:dyDescent="0.25">
      <c r="A171" s="201" t="s">
        <v>2110</v>
      </c>
      <c r="B171" s="229" t="s">
        <v>215</v>
      </c>
      <c r="C171" s="229" t="s">
        <v>216</v>
      </c>
      <c r="D171" s="230" t="s">
        <v>217</v>
      </c>
      <c r="E171" s="76" t="s">
        <v>2111</v>
      </c>
      <c r="F171" s="208" t="s">
        <v>2112</v>
      </c>
      <c r="G171" s="208" t="s">
        <v>2113</v>
      </c>
      <c r="H171" s="218" t="s">
        <v>2114</v>
      </c>
      <c r="I171" s="209"/>
      <c r="J171" s="297"/>
      <c r="K171" s="79" t="s">
        <v>2115</v>
      </c>
      <c r="L171" s="205"/>
      <c r="M171" s="222" t="s">
        <v>182</v>
      </c>
      <c r="N171" s="222" t="s">
        <v>280</v>
      </c>
      <c r="O171" s="223" t="s">
        <v>281</v>
      </c>
      <c r="P171" s="62"/>
      <c r="Q171" s="212" t="s">
        <v>2084</v>
      </c>
      <c r="R171" s="213" t="s">
        <v>2116</v>
      </c>
      <c r="S171" s="79" t="s">
        <v>2086</v>
      </c>
      <c r="T171" s="79" t="s">
        <v>2117</v>
      </c>
      <c r="U171" s="79" t="s">
        <v>2118</v>
      </c>
      <c r="V171" s="79"/>
      <c r="W171" s="79" t="s">
        <v>2119</v>
      </c>
      <c r="X171" s="83" t="s">
        <v>247</v>
      </c>
      <c r="AA171" s="204">
        <f>IF(OR(J171="Fail",ISBLANK(J171)),INDEX('Issue Code Table'!C:C,MATCH(N:N,'Issue Code Table'!A:A,0)),IF(M171="Critical",6,IF(M171="Significant",5,IF(M171="Moderate",3,2))))</f>
        <v>4</v>
      </c>
    </row>
    <row r="172" spans="1:27" ht="409.5" x14ac:dyDescent="0.25">
      <c r="A172" s="201" t="s">
        <v>2120</v>
      </c>
      <c r="B172" s="229" t="s">
        <v>215</v>
      </c>
      <c r="C172" s="229" t="s">
        <v>216</v>
      </c>
      <c r="D172" s="230" t="s">
        <v>217</v>
      </c>
      <c r="E172" s="76" t="s">
        <v>2121</v>
      </c>
      <c r="F172" s="76" t="s">
        <v>2122</v>
      </c>
      <c r="G172" s="76" t="s">
        <v>2123</v>
      </c>
      <c r="H172" s="79" t="s">
        <v>2124</v>
      </c>
      <c r="I172" s="209"/>
      <c r="J172" s="297"/>
      <c r="K172" s="79" t="s">
        <v>2125</v>
      </c>
      <c r="L172" s="214" t="s">
        <v>2126</v>
      </c>
      <c r="M172" s="222" t="s">
        <v>182</v>
      </c>
      <c r="N172" s="222" t="s">
        <v>267</v>
      </c>
      <c r="O172" s="223" t="s">
        <v>268</v>
      </c>
      <c r="P172" s="62"/>
      <c r="Q172" s="212" t="s">
        <v>2084</v>
      </c>
      <c r="R172" s="213" t="s">
        <v>2127</v>
      </c>
      <c r="S172" s="79" t="s">
        <v>2086</v>
      </c>
      <c r="T172" s="79" t="s">
        <v>2128</v>
      </c>
      <c r="U172" s="79" t="s">
        <v>2129</v>
      </c>
      <c r="V172" s="79"/>
      <c r="W172" s="79" t="s">
        <v>2130</v>
      </c>
      <c r="X172" s="83" t="s">
        <v>247</v>
      </c>
      <c r="AA172" s="204">
        <f>IF(OR(J172="Fail",ISBLANK(J172)),INDEX('Issue Code Table'!C:C,MATCH(N:N,'Issue Code Table'!A:A,0)),IF(M172="Critical",6,IF(M172="Significant",5,IF(M172="Moderate",3,2))))</f>
        <v>6</v>
      </c>
    </row>
    <row r="173" spans="1:27" ht="409.5" x14ac:dyDescent="0.25">
      <c r="A173" s="201" t="s">
        <v>2131</v>
      </c>
      <c r="B173" s="229" t="s">
        <v>215</v>
      </c>
      <c r="C173" s="229" t="s">
        <v>216</v>
      </c>
      <c r="D173" s="230" t="s">
        <v>217</v>
      </c>
      <c r="E173" s="76" t="s">
        <v>2132</v>
      </c>
      <c r="F173" s="208" t="s">
        <v>2133</v>
      </c>
      <c r="G173" s="208" t="s">
        <v>2134</v>
      </c>
      <c r="H173" s="218" t="s">
        <v>2135</v>
      </c>
      <c r="I173" s="209"/>
      <c r="J173" s="297"/>
      <c r="K173" s="218" t="s">
        <v>2136</v>
      </c>
      <c r="L173" s="205"/>
      <c r="M173" s="231" t="s">
        <v>182</v>
      </c>
      <c r="N173" s="231" t="s">
        <v>239</v>
      </c>
      <c r="O173" s="231" t="s">
        <v>240</v>
      </c>
      <c r="P173" s="62"/>
      <c r="Q173" s="212" t="s">
        <v>2084</v>
      </c>
      <c r="R173" s="213" t="s">
        <v>2137</v>
      </c>
      <c r="S173" s="79" t="s">
        <v>2086</v>
      </c>
      <c r="T173" s="79" t="s">
        <v>2138</v>
      </c>
      <c r="U173" s="79" t="s">
        <v>2139</v>
      </c>
      <c r="V173" s="79"/>
      <c r="W173" s="79" t="s">
        <v>2140</v>
      </c>
      <c r="X173" s="83" t="s">
        <v>247</v>
      </c>
      <c r="AA173" s="204">
        <f>IF(OR(J173="Fail",ISBLANK(J173)),INDEX('Issue Code Table'!C:C,MATCH(N:N,'Issue Code Table'!A:A,0)),IF(M173="Critical",6,IF(M173="Significant",5,IF(M173="Moderate",3,2))))</f>
        <v>5</v>
      </c>
    </row>
    <row r="174" spans="1:27" ht="409.5" x14ac:dyDescent="0.25">
      <c r="A174" s="201" t="s">
        <v>2141</v>
      </c>
      <c r="B174" s="229" t="s">
        <v>1293</v>
      </c>
      <c r="C174" s="229" t="s">
        <v>1294</v>
      </c>
      <c r="D174" s="76" t="s">
        <v>217</v>
      </c>
      <c r="E174" s="76" t="s">
        <v>2142</v>
      </c>
      <c r="F174" s="208" t="s">
        <v>2143</v>
      </c>
      <c r="G174" s="208" t="s">
        <v>2144</v>
      </c>
      <c r="H174" s="218" t="s">
        <v>2145</v>
      </c>
      <c r="I174" s="209"/>
      <c r="J174" s="297"/>
      <c r="K174" s="79" t="s">
        <v>2146</v>
      </c>
      <c r="L174" s="205"/>
      <c r="M174" s="231" t="s">
        <v>182</v>
      </c>
      <c r="N174" s="231" t="s">
        <v>351</v>
      </c>
      <c r="O174" s="231" t="s">
        <v>352</v>
      </c>
      <c r="P174" s="62"/>
      <c r="Q174" s="212" t="s">
        <v>2147</v>
      </c>
      <c r="R174" s="213" t="s">
        <v>2148</v>
      </c>
      <c r="S174" s="79" t="s">
        <v>2149</v>
      </c>
      <c r="T174" s="79" t="s">
        <v>2150</v>
      </c>
      <c r="U174" s="79" t="s">
        <v>357</v>
      </c>
      <c r="V174" s="79" t="s">
        <v>2151</v>
      </c>
      <c r="W174" s="79" t="s">
        <v>2152</v>
      </c>
      <c r="X174" s="83" t="s">
        <v>247</v>
      </c>
      <c r="AA174" s="204">
        <f>IF(OR(J174="Fail",ISBLANK(J174)),INDEX('Issue Code Table'!C:C,MATCH(N:N,'Issue Code Table'!A:A,0)),IF(M174="Critical",6,IF(M174="Significant",5,IF(M174="Moderate",3,2))))</f>
        <v>5</v>
      </c>
    </row>
    <row r="175" spans="1:27" ht="275" x14ac:dyDescent="0.25">
      <c r="A175" s="201" t="s">
        <v>2153</v>
      </c>
      <c r="B175" s="229" t="s">
        <v>345</v>
      </c>
      <c r="C175" s="229" t="s">
        <v>346</v>
      </c>
      <c r="D175" s="221" t="s">
        <v>217</v>
      </c>
      <c r="E175" s="76" t="s">
        <v>2154</v>
      </c>
      <c r="F175" s="208" t="s">
        <v>2155</v>
      </c>
      <c r="G175" s="208" t="s">
        <v>2156</v>
      </c>
      <c r="H175" s="218" t="s">
        <v>2157</v>
      </c>
      <c r="I175" s="209"/>
      <c r="J175" s="297"/>
      <c r="K175" s="79" t="s">
        <v>2158</v>
      </c>
      <c r="L175" s="205"/>
      <c r="M175" s="222" t="s">
        <v>223</v>
      </c>
      <c r="N175" s="222" t="s">
        <v>2057</v>
      </c>
      <c r="O175" s="223" t="s">
        <v>2058</v>
      </c>
      <c r="P175" s="62"/>
      <c r="Q175" s="212" t="s">
        <v>2147</v>
      </c>
      <c r="R175" s="213" t="s">
        <v>2159</v>
      </c>
      <c r="S175" s="79" t="s">
        <v>2160</v>
      </c>
      <c r="T175" s="79" t="s">
        <v>2161</v>
      </c>
      <c r="U175" s="79" t="s">
        <v>2162</v>
      </c>
      <c r="V175" s="79"/>
      <c r="W175" s="79" t="s">
        <v>2163</v>
      </c>
      <c r="X175" s="83"/>
      <c r="AA175" s="204">
        <f>IF(OR(J175="Fail",ISBLANK(J175)),INDEX('Issue Code Table'!C:C,MATCH(N:N,'Issue Code Table'!A:A,0)),IF(M175="Critical",6,IF(M175="Significant",5,IF(M175="Moderate",3,2))))</f>
        <v>5</v>
      </c>
    </row>
    <row r="176" spans="1:27" ht="275" x14ac:dyDescent="0.25">
      <c r="A176" s="201" t="s">
        <v>2164</v>
      </c>
      <c r="B176" s="229" t="s">
        <v>345</v>
      </c>
      <c r="C176" s="229" t="s">
        <v>346</v>
      </c>
      <c r="D176" s="221" t="s">
        <v>217</v>
      </c>
      <c r="E176" s="76" t="s">
        <v>2165</v>
      </c>
      <c r="F176" s="208" t="s">
        <v>2166</v>
      </c>
      <c r="G176" s="208" t="s">
        <v>2167</v>
      </c>
      <c r="H176" s="221" t="s">
        <v>2168</v>
      </c>
      <c r="I176" s="209"/>
      <c r="J176" s="297"/>
      <c r="K176" s="79" t="s">
        <v>2169</v>
      </c>
      <c r="L176" s="205"/>
      <c r="M176" s="222" t="s">
        <v>223</v>
      </c>
      <c r="N176" s="222" t="s">
        <v>2057</v>
      </c>
      <c r="O176" s="223" t="s">
        <v>2058</v>
      </c>
      <c r="P176" s="62"/>
      <c r="Q176" s="212" t="s">
        <v>2147</v>
      </c>
      <c r="R176" s="213" t="s">
        <v>2170</v>
      </c>
      <c r="S176" s="79" t="s">
        <v>2160</v>
      </c>
      <c r="T176" s="79" t="s">
        <v>2171</v>
      </c>
      <c r="U176" s="79" t="s">
        <v>2162</v>
      </c>
      <c r="V176" s="79"/>
      <c r="W176" s="79" t="s">
        <v>2172</v>
      </c>
      <c r="X176" s="83"/>
      <c r="AA176" s="204">
        <f>IF(OR(J176="Fail",ISBLANK(J176)),INDEX('Issue Code Table'!C:C,MATCH(N:N,'Issue Code Table'!A:A,0)),IF(M176="Critical",6,IF(M176="Significant",5,IF(M176="Moderate",3,2))))</f>
        <v>5</v>
      </c>
    </row>
    <row r="177" spans="1:27" ht="112.5" x14ac:dyDescent="0.25">
      <c r="A177" s="201" t="s">
        <v>2173</v>
      </c>
      <c r="B177" s="229" t="s">
        <v>215</v>
      </c>
      <c r="C177" s="229" t="s">
        <v>216</v>
      </c>
      <c r="D177" s="221" t="s">
        <v>217</v>
      </c>
      <c r="E177" s="76" t="s">
        <v>2174</v>
      </c>
      <c r="F177" s="208" t="s">
        <v>2175</v>
      </c>
      <c r="G177" s="208" t="s">
        <v>2176</v>
      </c>
      <c r="H177" s="221" t="s">
        <v>2177</v>
      </c>
      <c r="I177" s="209"/>
      <c r="J177" s="297"/>
      <c r="K177" s="79" t="s">
        <v>2178</v>
      </c>
      <c r="L177" s="205"/>
      <c r="M177" s="222" t="s">
        <v>223</v>
      </c>
      <c r="N177" s="222" t="s">
        <v>2057</v>
      </c>
      <c r="O177" s="223" t="s">
        <v>2058</v>
      </c>
      <c r="P177" s="62"/>
      <c r="Q177" s="212" t="s">
        <v>2147</v>
      </c>
      <c r="R177" s="213" t="s">
        <v>2179</v>
      </c>
      <c r="S177" s="79" t="s">
        <v>2180</v>
      </c>
      <c r="T177" s="79" t="s">
        <v>2181</v>
      </c>
      <c r="U177" s="79" t="s">
        <v>2182</v>
      </c>
      <c r="V177" s="79"/>
      <c r="W177" s="79" t="s">
        <v>2183</v>
      </c>
      <c r="X177" s="83"/>
      <c r="AA177" s="204">
        <f>IF(OR(J177="Fail",ISBLANK(J177)),INDEX('Issue Code Table'!C:C,MATCH(N:N,'Issue Code Table'!A:A,0)),IF(M177="Critical",6,IF(M177="Significant",5,IF(M177="Moderate",3,2))))</f>
        <v>5</v>
      </c>
    </row>
    <row r="178" spans="1:27" ht="325" x14ac:dyDescent="0.25">
      <c r="A178" s="201" t="s">
        <v>2184</v>
      </c>
      <c r="B178" s="229" t="s">
        <v>215</v>
      </c>
      <c r="C178" s="229" t="s">
        <v>216</v>
      </c>
      <c r="D178" s="76" t="s">
        <v>217</v>
      </c>
      <c r="E178" s="76" t="s">
        <v>2185</v>
      </c>
      <c r="F178" s="208" t="s">
        <v>2186</v>
      </c>
      <c r="G178" s="208" t="s">
        <v>2187</v>
      </c>
      <c r="H178" s="76" t="s">
        <v>2188</v>
      </c>
      <c r="I178" s="209"/>
      <c r="J178" s="297"/>
      <c r="K178" s="210" t="s">
        <v>2189</v>
      </c>
      <c r="L178" s="205"/>
      <c r="M178" s="211" t="s">
        <v>182</v>
      </c>
      <c r="N178" s="211" t="s">
        <v>2190</v>
      </c>
      <c r="O178" s="227" t="s">
        <v>2191</v>
      </c>
      <c r="P178" s="62"/>
      <c r="Q178" s="212" t="s">
        <v>2147</v>
      </c>
      <c r="R178" s="213" t="s">
        <v>2192</v>
      </c>
      <c r="S178" s="79" t="s">
        <v>2193</v>
      </c>
      <c r="T178" s="79" t="s">
        <v>2194</v>
      </c>
      <c r="U178" s="79" t="s">
        <v>2195</v>
      </c>
      <c r="V178" s="79" t="s">
        <v>2196</v>
      </c>
      <c r="W178" s="261" t="s">
        <v>2197</v>
      </c>
      <c r="X178" s="83" t="s">
        <v>247</v>
      </c>
      <c r="AA178" s="204">
        <f>IF(OR(J178="Fail",ISBLANK(J178)),INDEX('Issue Code Table'!C:C,MATCH(N:N,'Issue Code Table'!A:A,0)),IF(M178="Critical",6,IF(M178="Significant",5,IF(M178="Moderate",3,2))))</f>
        <v>6</v>
      </c>
    </row>
    <row r="179" spans="1:27" ht="275" x14ac:dyDescent="0.25">
      <c r="A179" s="201" t="s">
        <v>2198</v>
      </c>
      <c r="B179" s="229" t="s">
        <v>1293</v>
      </c>
      <c r="C179" s="229" t="s">
        <v>1294</v>
      </c>
      <c r="D179" s="76" t="s">
        <v>217</v>
      </c>
      <c r="E179" s="76" t="s">
        <v>2199</v>
      </c>
      <c r="F179" s="208" t="s">
        <v>2200</v>
      </c>
      <c r="G179" s="208" t="s">
        <v>2201</v>
      </c>
      <c r="H179" s="218" t="s">
        <v>2202</v>
      </c>
      <c r="I179" s="209"/>
      <c r="J179" s="297"/>
      <c r="K179" s="209" t="s">
        <v>2203</v>
      </c>
      <c r="L179" s="235"/>
      <c r="M179" s="215" t="s">
        <v>182</v>
      </c>
      <c r="N179" s="215" t="s">
        <v>795</v>
      </c>
      <c r="O179" s="209" t="s">
        <v>2204</v>
      </c>
      <c r="P179" s="62"/>
      <c r="Q179" s="212" t="s">
        <v>2205</v>
      </c>
      <c r="R179" s="213" t="s">
        <v>2206</v>
      </c>
      <c r="S179" s="79" t="s">
        <v>2207</v>
      </c>
      <c r="T179" s="79" t="s">
        <v>2208</v>
      </c>
      <c r="U179" s="79" t="s">
        <v>357</v>
      </c>
      <c r="V179" s="79" t="s">
        <v>2209</v>
      </c>
      <c r="W179" s="79" t="s">
        <v>2210</v>
      </c>
      <c r="X179" s="83" t="s">
        <v>247</v>
      </c>
      <c r="AA179" s="204">
        <f>IF(OR(J179="Fail",ISBLANK(J179)),INDEX('Issue Code Table'!C:C,MATCH(N:N,'Issue Code Table'!A:A,0)),IF(M179="Critical",6,IF(M179="Significant",5,IF(M179="Moderate",3,2))))</f>
        <v>5</v>
      </c>
    </row>
    <row r="180" spans="1:27" ht="162.5" x14ac:dyDescent="0.25">
      <c r="A180" s="201" t="s">
        <v>2211</v>
      </c>
      <c r="B180" s="229" t="s">
        <v>1550</v>
      </c>
      <c r="C180" s="229" t="s">
        <v>1551</v>
      </c>
      <c r="D180" s="76" t="s">
        <v>217</v>
      </c>
      <c r="E180" s="76" t="s">
        <v>2212</v>
      </c>
      <c r="F180" s="208" t="s">
        <v>2213</v>
      </c>
      <c r="G180" s="208" t="s">
        <v>2214</v>
      </c>
      <c r="H180" s="218" t="s">
        <v>2215</v>
      </c>
      <c r="I180" s="209"/>
      <c r="J180" s="297"/>
      <c r="K180" s="209" t="s">
        <v>2216</v>
      </c>
      <c r="L180" s="235"/>
      <c r="M180" s="215" t="s">
        <v>182</v>
      </c>
      <c r="N180" s="215" t="s">
        <v>795</v>
      </c>
      <c r="O180" s="209" t="s">
        <v>796</v>
      </c>
      <c r="P180" s="62"/>
      <c r="Q180" s="212" t="s">
        <v>2205</v>
      </c>
      <c r="R180" s="213" t="s">
        <v>2217</v>
      </c>
      <c r="S180" s="79" t="s">
        <v>2218</v>
      </c>
      <c r="T180" s="79" t="s">
        <v>2219</v>
      </c>
      <c r="U180" s="79" t="s">
        <v>2220</v>
      </c>
      <c r="V180" s="79" t="s">
        <v>2221</v>
      </c>
      <c r="W180" s="79" t="s">
        <v>2222</v>
      </c>
      <c r="X180" s="83" t="s">
        <v>247</v>
      </c>
      <c r="AA180" s="204">
        <f>IF(OR(J180="Fail",ISBLANK(J180)),INDEX('Issue Code Table'!C:C,MATCH(N:N,'Issue Code Table'!A:A,0)),IF(M180="Critical",6,IF(M180="Significant",5,IF(M180="Moderate",3,2))))</f>
        <v>5</v>
      </c>
    </row>
    <row r="181" spans="1:27" ht="162.5" x14ac:dyDescent="0.25">
      <c r="A181" s="201" t="s">
        <v>2223</v>
      </c>
      <c r="B181" s="229" t="s">
        <v>1550</v>
      </c>
      <c r="C181" s="229" t="s">
        <v>1551</v>
      </c>
      <c r="D181" s="76" t="s">
        <v>217</v>
      </c>
      <c r="E181" s="76" t="s">
        <v>2224</v>
      </c>
      <c r="F181" s="208" t="s">
        <v>2225</v>
      </c>
      <c r="G181" s="208" t="s">
        <v>2226</v>
      </c>
      <c r="H181" s="218" t="s">
        <v>2227</v>
      </c>
      <c r="I181" s="209"/>
      <c r="J181" s="297"/>
      <c r="K181" s="209" t="s">
        <v>2228</v>
      </c>
      <c r="L181" s="235"/>
      <c r="M181" s="215" t="s">
        <v>182</v>
      </c>
      <c r="N181" s="215" t="s">
        <v>795</v>
      </c>
      <c r="O181" s="209" t="s">
        <v>796</v>
      </c>
      <c r="P181" s="62"/>
      <c r="Q181" s="212" t="s">
        <v>2205</v>
      </c>
      <c r="R181" s="213" t="s">
        <v>2229</v>
      </c>
      <c r="S181" s="79" t="s">
        <v>2218</v>
      </c>
      <c r="T181" s="79" t="s">
        <v>2230</v>
      </c>
      <c r="U181" s="79" t="s">
        <v>2220</v>
      </c>
      <c r="V181" s="79" t="s">
        <v>2231</v>
      </c>
      <c r="W181" s="79" t="s">
        <v>2232</v>
      </c>
      <c r="X181" s="83" t="s">
        <v>247</v>
      </c>
      <c r="AA181" s="204">
        <f>IF(OR(J181="Fail",ISBLANK(J181)),INDEX('Issue Code Table'!C:C,MATCH(N:N,'Issue Code Table'!A:A,0)),IF(M181="Critical",6,IF(M181="Significant",5,IF(M181="Moderate",3,2))))</f>
        <v>5</v>
      </c>
    </row>
    <row r="182" spans="1:27" ht="125" x14ac:dyDescent="0.25">
      <c r="A182" s="201" t="s">
        <v>2233</v>
      </c>
      <c r="B182" s="229" t="s">
        <v>1550</v>
      </c>
      <c r="C182" s="229" t="s">
        <v>1551</v>
      </c>
      <c r="D182" s="76" t="s">
        <v>217</v>
      </c>
      <c r="E182" s="76" t="s">
        <v>2234</v>
      </c>
      <c r="F182" s="208" t="s">
        <v>2235</v>
      </c>
      <c r="G182" s="208" t="s">
        <v>2236</v>
      </c>
      <c r="H182" s="218" t="s">
        <v>2237</v>
      </c>
      <c r="I182" s="209"/>
      <c r="J182" s="297"/>
      <c r="K182" s="209" t="s">
        <v>2238</v>
      </c>
      <c r="L182" s="235"/>
      <c r="M182" s="215" t="s">
        <v>182</v>
      </c>
      <c r="N182" s="215" t="s">
        <v>2057</v>
      </c>
      <c r="O182" s="209" t="s">
        <v>2058</v>
      </c>
      <c r="P182" s="62"/>
      <c r="Q182" s="212" t="s">
        <v>2205</v>
      </c>
      <c r="R182" s="213" t="s">
        <v>2239</v>
      </c>
      <c r="S182" s="79" t="s">
        <v>2240</v>
      </c>
      <c r="T182" s="79" t="s">
        <v>2241</v>
      </c>
      <c r="U182" s="79" t="s">
        <v>2242</v>
      </c>
      <c r="V182" s="79" t="s">
        <v>2243</v>
      </c>
      <c r="W182" s="79" t="s">
        <v>2244</v>
      </c>
      <c r="X182" s="83" t="s">
        <v>247</v>
      </c>
      <c r="AA182" s="204">
        <f>IF(OR(J182="Fail",ISBLANK(J182)),INDEX('Issue Code Table'!C:C,MATCH(N:N,'Issue Code Table'!A:A,0)),IF(M182="Critical",6,IF(M182="Significant",5,IF(M182="Moderate",3,2))))</f>
        <v>5</v>
      </c>
    </row>
    <row r="183" spans="1:27" ht="250" x14ac:dyDescent="0.25">
      <c r="A183" s="201" t="s">
        <v>2245</v>
      </c>
      <c r="B183" s="229" t="s">
        <v>2246</v>
      </c>
      <c r="C183" s="229" t="s">
        <v>2247</v>
      </c>
      <c r="D183" s="76" t="s">
        <v>217</v>
      </c>
      <c r="E183" s="76" t="s">
        <v>2248</v>
      </c>
      <c r="F183" s="208" t="s">
        <v>2249</v>
      </c>
      <c r="G183" s="208" t="s">
        <v>2250</v>
      </c>
      <c r="H183" s="218" t="s">
        <v>2251</v>
      </c>
      <c r="I183" s="209"/>
      <c r="J183" s="297"/>
      <c r="K183" s="209" t="s">
        <v>2252</v>
      </c>
      <c r="L183" s="235"/>
      <c r="M183" s="215" t="s">
        <v>182</v>
      </c>
      <c r="N183" s="215" t="s">
        <v>2253</v>
      </c>
      <c r="O183" s="209" t="s">
        <v>2254</v>
      </c>
      <c r="P183" s="62"/>
      <c r="Q183" s="212" t="s">
        <v>2205</v>
      </c>
      <c r="R183" s="213" t="s">
        <v>2255</v>
      </c>
      <c r="S183" s="79" t="s">
        <v>2256</v>
      </c>
      <c r="T183" s="79" t="s">
        <v>2257</v>
      </c>
      <c r="U183" s="79" t="s">
        <v>357</v>
      </c>
      <c r="V183" s="79" t="s">
        <v>2258</v>
      </c>
      <c r="W183" s="79" t="s">
        <v>2259</v>
      </c>
      <c r="X183" s="83" t="s">
        <v>247</v>
      </c>
      <c r="AA183" s="204">
        <f>IF(OR(J183="Fail",ISBLANK(J183)),INDEX('Issue Code Table'!C:C,MATCH(N:N,'Issue Code Table'!A:A,0)),IF(M183="Critical",6,IF(M183="Significant",5,IF(M183="Moderate",3,2))))</f>
        <v>5</v>
      </c>
    </row>
    <row r="184" spans="1:27" ht="325" x14ac:dyDescent="0.25">
      <c r="A184" s="201" t="s">
        <v>2260</v>
      </c>
      <c r="B184" s="229" t="s">
        <v>345</v>
      </c>
      <c r="C184" s="229" t="s">
        <v>346</v>
      </c>
      <c r="D184" s="76" t="s">
        <v>217</v>
      </c>
      <c r="E184" s="76" t="s">
        <v>2261</v>
      </c>
      <c r="F184" s="208" t="s">
        <v>2262</v>
      </c>
      <c r="G184" s="208" t="s">
        <v>2263</v>
      </c>
      <c r="H184" s="218" t="s">
        <v>2264</v>
      </c>
      <c r="I184" s="209"/>
      <c r="J184" s="297"/>
      <c r="K184" s="209" t="s">
        <v>2265</v>
      </c>
      <c r="L184" s="235"/>
      <c r="M184" s="215" t="s">
        <v>182</v>
      </c>
      <c r="N184" s="215" t="s">
        <v>2057</v>
      </c>
      <c r="O184" s="209" t="s">
        <v>2058</v>
      </c>
      <c r="P184" s="62"/>
      <c r="Q184" s="212" t="s">
        <v>2205</v>
      </c>
      <c r="R184" s="213" t="s">
        <v>2266</v>
      </c>
      <c r="S184" s="79" t="s">
        <v>2267</v>
      </c>
      <c r="T184" s="79" t="s">
        <v>2268</v>
      </c>
      <c r="U184" s="79" t="s">
        <v>357</v>
      </c>
      <c r="V184" s="79" t="s">
        <v>2269</v>
      </c>
      <c r="W184" s="79" t="s">
        <v>2270</v>
      </c>
      <c r="X184" s="83" t="s">
        <v>247</v>
      </c>
      <c r="AA184" s="204">
        <f>IF(OR(J184="Fail",ISBLANK(J184)),INDEX('Issue Code Table'!C:C,MATCH(N:N,'Issue Code Table'!A:A,0)),IF(M184="Critical",6,IF(M184="Significant",5,IF(M184="Moderate",3,2))))</f>
        <v>5</v>
      </c>
    </row>
    <row r="185" spans="1:27" ht="150" x14ac:dyDescent="0.25">
      <c r="A185" s="201" t="s">
        <v>2271</v>
      </c>
      <c r="B185" s="208" t="s">
        <v>2272</v>
      </c>
      <c r="C185" s="208" t="s">
        <v>2273</v>
      </c>
      <c r="D185" s="76" t="s">
        <v>217</v>
      </c>
      <c r="E185" s="76" t="s">
        <v>2274</v>
      </c>
      <c r="F185" s="208" t="s">
        <v>2275</v>
      </c>
      <c r="G185" s="208" t="s">
        <v>2276</v>
      </c>
      <c r="H185" s="218" t="s">
        <v>2277</v>
      </c>
      <c r="I185" s="209"/>
      <c r="J185" s="297"/>
      <c r="K185" s="209" t="s">
        <v>2278</v>
      </c>
      <c r="L185" s="235"/>
      <c r="M185" s="215" t="s">
        <v>223</v>
      </c>
      <c r="N185" s="215" t="s">
        <v>795</v>
      </c>
      <c r="O185" s="209" t="s">
        <v>796</v>
      </c>
      <c r="P185" s="62"/>
      <c r="Q185" s="212" t="s">
        <v>2205</v>
      </c>
      <c r="R185" s="213" t="s">
        <v>2279</v>
      </c>
      <c r="S185" s="79" t="s">
        <v>2280</v>
      </c>
      <c r="T185" s="79" t="s">
        <v>2281</v>
      </c>
      <c r="U185" s="79" t="s">
        <v>2282</v>
      </c>
      <c r="V185" s="79" t="s">
        <v>2283</v>
      </c>
      <c r="W185" s="79" t="s">
        <v>2284</v>
      </c>
      <c r="X185" s="83"/>
      <c r="AA185" s="204">
        <f>IF(OR(J185="Fail",ISBLANK(J185)),INDEX('Issue Code Table'!C:C,MATCH(N:N,'Issue Code Table'!A:A,0)),IF(M185="Critical",6,IF(M185="Significant",5,IF(M185="Moderate",3,2))))</f>
        <v>5</v>
      </c>
    </row>
    <row r="186" spans="1:27" ht="137.5" x14ac:dyDescent="0.25">
      <c r="A186" s="201" t="s">
        <v>2285</v>
      </c>
      <c r="B186" s="229" t="s">
        <v>1602</v>
      </c>
      <c r="C186" s="229" t="s">
        <v>1603</v>
      </c>
      <c r="D186" s="76" t="s">
        <v>217</v>
      </c>
      <c r="E186" s="76" t="s">
        <v>2286</v>
      </c>
      <c r="F186" s="208" t="s">
        <v>2287</v>
      </c>
      <c r="G186" s="208" t="s">
        <v>2288</v>
      </c>
      <c r="H186" s="218" t="s">
        <v>2289</v>
      </c>
      <c r="I186" s="209"/>
      <c r="J186" s="297"/>
      <c r="K186" s="209" t="s">
        <v>2290</v>
      </c>
      <c r="L186" s="235"/>
      <c r="M186" s="215" t="s">
        <v>309</v>
      </c>
      <c r="N186" s="215" t="s">
        <v>2291</v>
      </c>
      <c r="O186" s="209" t="s">
        <v>2292</v>
      </c>
      <c r="P186" s="62"/>
      <c r="Q186" s="212" t="s">
        <v>2205</v>
      </c>
      <c r="R186" s="213" t="s">
        <v>2293</v>
      </c>
      <c r="S186" s="79" t="s">
        <v>2294</v>
      </c>
      <c r="T186" s="79" t="s">
        <v>2295</v>
      </c>
      <c r="U186" s="79" t="s">
        <v>2296</v>
      </c>
      <c r="V186" s="79" t="s">
        <v>2297</v>
      </c>
      <c r="W186" s="79" t="s">
        <v>2298</v>
      </c>
      <c r="X186" s="83"/>
      <c r="AA186" s="204">
        <f>IF(OR(J186="Fail",ISBLANK(J186)),INDEX('Issue Code Table'!C:C,MATCH(N:N,'Issue Code Table'!A:A,0)),IF(M186="Critical",6,IF(M186="Significant",5,IF(M186="Moderate",3,2))))</f>
        <v>2</v>
      </c>
    </row>
    <row r="187" spans="1:27" ht="187.5" x14ac:dyDescent="0.25">
      <c r="A187" s="201" t="s">
        <v>2299</v>
      </c>
      <c r="B187" s="229" t="s">
        <v>2246</v>
      </c>
      <c r="C187" s="229" t="s">
        <v>2247</v>
      </c>
      <c r="D187" s="230" t="s">
        <v>217</v>
      </c>
      <c r="E187" s="76" t="s">
        <v>2300</v>
      </c>
      <c r="F187" s="208" t="s">
        <v>2301</v>
      </c>
      <c r="G187" s="208" t="s">
        <v>2302</v>
      </c>
      <c r="H187" s="218" t="s">
        <v>2303</v>
      </c>
      <c r="I187" s="209"/>
      <c r="J187" s="297"/>
      <c r="K187" s="79" t="s">
        <v>2304</v>
      </c>
      <c r="L187" s="236"/>
      <c r="M187" s="231" t="s">
        <v>182</v>
      </c>
      <c r="N187" s="231" t="s">
        <v>795</v>
      </c>
      <c r="O187" s="231" t="s">
        <v>796</v>
      </c>
      <c r="P187" s="62"/>
      <c r="Q187" s="212" t="s">
        <v>2305</v>
      </c>
      <c r="R187" s="213" t="s">
        <v>2306</v>
      </c>
      <c r="S187" s="79" t="s">
        <v>2307</v>
      </c>
      <c r="T187" s="79" t="s">
        <v>2308</v>
      </c>
      <c r="U187" s="79" t="s">
        <v>2309</v>
      </c>
      <c r="V187" s="79"/>
      <c r="W187" s="79" t="s">
        <v>2310</v>
      </c>
      <c r="X187" s="83" t="s">
        <v>247</v>
      </c>
      <c r="AA187" s="204">
        <f>IF(OR(J187="Fail",ISBLANK(J187)),INDEX('Issue Code Table'!C:C,MATCH(N:N,'Issue Code Table'!A:A,0)),IF(M187="Critical",6,IF(M187="Significant",5,IF(M187="Moderate",3,2))))</f>
        <v>5</v>
      </c>
    </row>
    <row r="188" spans="1:27" ht="162.5" x14ac:dyDescent="0.25">
      <c r="A188" s="201" t="s">
        <v>2311</v>
      </c>
      <c r="B188" s="229" t="s">
        <v>2246</v>
      </c>
      <c r="C188" s="229" t="s">
        <v>2247</v>
      </c>
      <c r="D188" s="230" t="s">
        <v>217</v>
      </c>
      <c r="E188" s="76" t="s">
        <v>2312</v>
      </c>
      <c r="F188" s="208" t="s">
        <v>2313</v>
      </c>
      <c r="G188" s="208" t="s">
        <v>2314</v>
      </c>
      <c r="H188" s="218" t="s">
        <v>2315</v>
      </c>
      <c r="I188" s="209"/>
      <c r="J188" s="297"/>
      <c r="K188" s="79" t="s">
        <v>2316</v>
      </c>
      <c r="L188" s="236"/>
      <c r="M188" s="231" t="s">
        <v>182</v>
      </c>
      <c r="N188" s="231" t="s">
        <v>795</v>
      </c>
      <c r="O188" s="231" t="s">
        <v>796</v>
      </c>
      <c r="P188" s="62"/>
      <c r="Q188" s="212" t="s">
        <v>2305</v>
      </c>
      <c r="R188" s="213" t="s">
        <v>2317</v>
      </c>
      <c r="S188" s="79" t="s">
        <v>2318</v>
      </c>
      <c r="T188" s="79" t="s">
        <v>2319</v>
      </c>
      <c r="U188" s="79" t="s">
        <v>2320</v>
      </c>
      <c r="V188" s="79" t="s">
        <v>2321</v>
      </c>
      <c r="W188" s="79" t="s">
        <v>2322</v>
      </c>
      <c r="X188" s="83" t="s">
        <v>247</v>
      </c>
      <c r="AA188" s="204">
        <f>IF(OR(J188="Fail",ISBLANK(J188)),INDEX('Issue Code Table'!C:C,MATCH(N:N,'Issue Code Table'!A:A,0)),IF(M188="Critical",6,IF(M188="Significant",5,IF(M188="Moderate",3,2))))</f>
        <v>5</v>
      </c>
    </row>
    <row r="189" spans="1:27" ht="137.5" x14ac:dyDescent="0.25">
      <c r="A189" s="201" t="s">
        <v>2323</v>
      </c>
      <c r="B189" s="229" t="s">
        <v>2324</v>
      </c>
      <c r="C189" s="229" t="s">
        <v>2325</v>
      </c>
      <c r="D189" s="76" t="s">
        <v>217</v>
      </c>
      <c r="E189" s="76" t="s">
        <v>2326</v>
      </c>
      <c r="F189" s="208" t="s">
        <v>2327</v>
      </c>
      <c r="G189" s="208" t="s">
        <v>2328</v>
      </c>
      <c r="H189" s="218" t="s">
        <v>2329</v>
      </c>
      <c r="I189" s="209"/>
      <c r="J189" s="297"/>
      <c r="K189" s="209" t="s">
        <v>2330</v>
      </c>
      <c r="L189" s="235"/>
      <c r="M189" s="231" t="s">
        <v>223</v>
      </c>
      <c r="N189" s="231" t="s">
        <v>770</v>
      </c>
      <c r="O189" s="231" t="s">
        <v>771</v>
      </c>
      <c r="P189" s="62"/>
      <c r="Q189" s="212" t="s">
        <v>2331</v>
      </c>
      <c r="R189" s="213" t="s">
        <v>2332</v>
      </c>
      <c r="S189" s="79" t="s">
        <v>2333</v>
      </c>
      <c r="T189" s="79" t="s">
        <v>2334</v>
      </c>
      <c r="U189" s="79" t="s">
        <v>2335</v>
      </c>
      <c r="V189" s="79" t="s">
        <v>2336</v>
      </c>
      <c r="W189" s="79" t="s">
        <v>2337</v>
      </c>
      <c r="X189" s="83"/>
      <c r="AA189" s="204">
        <f>IF(OR(J189="Fail",ISBLANK(J189)),INDEX('Issue Code Table'!C:C,MATCH(N:N,'Issue Code Table'!A:A,0)),IF(M189="Critical",6,IF(M189="Significant",5,IF(M189="Moderate",3,2))))</f>
        <v>4</v>
      </c>
    </row>
    <row r="190" spans="1:27" ht="125" x14ac:dyDescent="0.25">
      <c r="A190" s="201" t="s">
        <v>2338</v>
      </c>
      <c r="B190" s="229" t="s">
        <v>1293</v>
      </c>
      <c r="C190" s="229" t="s">
        <v>1294</v>
      </c>
      <c r="D190" s="76" t="s">
        <v>217</v>
      </c>
      <c r="E190" s="76" t="s">
        <v>2339</v>
      </c>
      <c r="F190" s="208" t="s">
        <v>2340</v>
      </c>
      <c r="G190" s="208" t="s">
        <v>2341</v>
      </c>
      <c r="H190" s="218" t="s">
        <v>2342</v>
      </c>
      <c r="I190" s="209"/>
      <c r="J190" s="297"/>
      <c r="K190" s="209" t="s">
        <v>2343</v>
      </c>
      <c r="L190" s="235"/>
      <c r="M190" s="215" t="s">
        <v>182</v>
      </c>
      <c r="N190" s="215" t="s">
        <v>351</v>
      </c>
      <c r="O190" s="209" t="s">
        <v>352</v>
      </c>
      <c r="P190" s="62"/>
      <c r="Q190" s="212" t="s">
        <v>2331</v>
      </c>
      <c r="R190" s="213" t="s">
        <v>2344</v>
      </c>
      <c r="S190" s="79" t="s">
        <v>2345</v>
      </c>
      <c r="T190" s="79" t="s">
        <v>2346</v>
      </c>
      <c r="U190" s="79" t="s">
        <v>2347</v>
      </c>
      <c r="V190" s="79" t="s">
        <v>2348</v>
      </c>
      <c r="W190" s="79" t="s">
        <v>2349</v>
      </c>
      <c r="X190" s="83" t="s">
        <v>247</v>
      </c>
      <c r="AA190" s="204">
        <f>IF(OR(J190="Fail",ISBLANK(J190)),INDEX('Issue Code Table'!C:C,MATCH(N:N,'Issue Code Table'!A:A,0)),IF(M190="Critical",6,IF(M190="Significant",5,IF(M190="Moderate",3,2))))</f>
        <v>5</v>
      </c>
    </row>
    <row r="191" spans="1:27" ht="409.5" x14ac:dyDescent="0.25">
      <c r="A191" s="201" t="s">
        <v>2350</v>
      </c>
      <c r="B191" s="229" t="s">
        <v>1278</v>
      </c>
      <c r="C191" s="229" t="s">
        <v>1279</v>
      </c>
      <c r="D191" s="76" t="s">
        <v>217</v>
      </c>
      <c r="E191" s="76" t="s">
        <v>2351</v>
      </c>
      <c r="F191" s="208" t="s">
        <v>2352</v>
      </c>
      <c r="G191" s="208" t="s">
        <v>2353</v>
      </c>
      <c r="H191" s="218" t="s">
        <v>2354</v>
      </c>
      <c r="I191" s="209"/>
      <c r="J191" s="297"/>
      <c r="K191" s="209" t="s">
        <v>2355</v>
      </c>
      <c r="L191" s="235"/>
      <c r="M191" s="215" t="s">
        <v>182</v>
      </c>
      <c r="N191" s="215" t="s">
        <v>2253</v>
      </c>
      <c r="O191" s="209" t="s">
        <v>2254</v>
      </c>
      <c r="P191" s="62"/>
      <c r="Q191" s="212" t="s">
        <v>2356</v>
      </c>
      <c r="R191" s="213" t="s">
        <v>2357</v>
      </c>
      <c r="S191" s="79" t="s">
        <v>2358</v>
      </c>
      <c r="T191" s="79" t="s">
        <v>2359</v>
      </c>
      <c r="U191" s="79" t="s">
        <v>2360</v>
      </c>
      <c r="V191" s="79"/>
      <c r="W191" s="79" t="s">
        <v>2361</v>
      </c>
      <c r="X191" s="83" t="s">
        <v>247</v>
      </c>
      <c r="AA191" s="204">
        <f>IF(OR(J191="Fail",ISBLANK(J191)),INDEX('Issue Code Table'!C:C,MATCH(N:N,'Issue Code Table'!A:A,0)),IF(M191="Critical",6,IF(M191="Significant",5,IF(M191="Moderate",3,2))))</f>
        <v>5</v>
      </c>
    </row>
    <row r="192" spans="1:27" ht="125" x14ac:dyDescent="0.25">
      <c r="A192" s="201" t="s">
        <v>2362</v>
      </c>
      <c r="B192" s="229" t="s">
        <v>2363</v>
      </c>
      <c r="C192" s="229" t="s">
        <v>2364</v>
      </c>
      <c r="D192" s="76" t="s">
        <v>217</v>
      </c>
      <c r="E192" s="76" t="s">
        <v>2365</v>
      </c>
      <c r="F192" s="208" t="s">
        <v>2366</v>
      </c>
      <c r="G192" s="208" t="s">
        <v>2367</v>
      </c>
      <c r="H192" s="218" t="s">
        <v>2368</v>
      </c>
      <c r="I192" s="209"/>
      <c r="J192" s="297"/>
      <c r="K192" s="209" t="s">
        <v>2369</v>
      </c>
      <c r="L192" s="235"/>
      <c r="M192" s="215" t="s">
        <v>182</v>
      </c>
      <c r="N192" s="215" t="s">
        <v>795</v>
      </c>
      <c r="O192" s="209" t="s">
        <v>796</v>
      </c>
      <c r="P192" s="62"/>
      <c r="Q192" s="212" t="s">
        <v>2370</v>
      </c>
      <c r="R192" s="213" t="s">
        <v>2371</v>
      </c>
      <c r="S192" s="79" t="s">
        <v>2372</v>
      </c>
      <c r="T192" s="79" t="s">
        <v>2373</v>
      </c>
      <c r="U192" s="79" t="s">
        <v>357</v>
      </c>
      <c r="V192" s="79" t="s">
        <v>2374</v>
      </c>
      <c r="W192" s="79" t="s">
        <v>2375</v>
      </c>
      <c r="X192" s="83" t="s">
        <v>247</v>
      </c>
      <c r="AA192" s="204">
        <f>IF(OR(J192="Fail",ISBLANK(J192)),INDEX('Issue Code Table'!C:C,MATCH(N:N,'Issue Code Table'!A:A,0)),IF(M192="Critical",6,IF(M192="Significant",5,IF(M192="Moderate",3,2))))</f>
        <v>5</v>
      </c>
    </row>
    <row r="193" spans="1:27" ht="112.5" x14ac:dyDescent="0.25">
      <c r="A193" s="201" t="s">
        <v>2376</v>
      </c>
      <c r="B193" s="229" t="s">
        <v>1627</v>
      </c>
      <c r="C193" s="229" t="s">
        <v>1628</v>
      </c>
      <c r="D193" s="76" t="s">
        <v>217</v>
      </c>
      <c r="E193" s="76" t="s">
        <v>2377</v>
      </c>
      <c r="F193" s="208" t="s">
        <v>2378</v>
      </c>
      <c r="G193" s="208" t="s">
        <v>2379</v>
      </c>
      <c r="H193" s="79" t="s">
        <v>2380</v>
      </c>
      <c r="I193" s="209"/>
      <c r="J193" s="297"/>
      <c r="K193" s="209" t="s">
        <v>2381</v>
      </c>
      <c r="L193" s="235"/>
      <c r="M193" s="215" t="s">
        <v>223</v>
      </c>
      <c r="N193" s="215" t="s">
        <v>2382</v>
      </c>
      <c r="O193" s="209" t="s">
        <v>2383</v>
      </c>
      <c r="P193" s="62"/>
      <c r="Q193" s="212" t="s">
        <v>2384</v>
      </c>
      <c r="R193" s="213" t="s">
        <v>2385</v>
      </c>
      <c r="S193" s="79" t="s">
        <v>2386</v>
      </c>
      <c r="T193" s="79" t="s">
        <v>2387</v>
      </c>
      <c r="U193" s="79" t="s">
        <v>357</v>
      </c>
      <c r="V193" s="79" t="s">
        <v>2388</v>
      </c>
      <c r="W193" s="79" t="s">
        <v>2389</v>
      </c>
      <c r="X193" s="83"/>
      <c r="AA193" s="204">
        <f>IF(OR(J193="Fail",ISBLANK(J193)),INDEX('Issue Code Table'!C:C,MATCH(N:N,'Issue Code Table'!A:A,0)),IF(M193="Critical",6,IF(M193="Significant",5,IF(M193="Moderate",3,2))))</f>
        <v>3</v>
      </c>
    </row>
    <row r="194" spans="1:27" ht="275" x14ac:dyDescent="0.25">
      <c r="A194" s="201" t="s">
        <v>2390</v>
      </c>
      <c r="B194" s="229" t="s">
        <v>215</v>
      </c>
      <c r="C194" s="229" t="s">
        <v>216</v>
      </c>
      <c r="D194" s="221" t="s">
        <v>217</v>
      </c>
      <c r="E194" s="76" t="s">
        <v>2391</v>
      </c>
      <c r="F194" s="208" t="s">
        <v>2392</v>
      </c>
      <c r="G194" s="208" t="s">
        <v>2393</v>
      </c>
      <c r="H194" s="257" t="s">
        <v>2394</v>
      </c>
      <c r="I194" s="209"/>
      <c r="J194" s="297"/>
      <c r="K194" s="257" t="s">
        <v>2395</v>
      </c>
      <c r="L194" s="236"/>
      <c r="M194" s="222" t="s">
        <v>223</v>
      </c>
      <c r="N194" s="222" t="s">
        <v>770</v>
      </c>
      <c r="O194" s="223" t="s">
        <v>771</v>
      </c>
      <c r="P194" s="62"/>
      <c r="Q194" s="212" t="s">
        <v>2396</v>
      </c>
      <c r="R194" s="213" t="s">
        <v>2397</v>
      </c>
      <c r="S194" s="79" t="s">
        <v>2398</v>
      </c>
      <c r="T194" s="79" t="s">
        <v>2399</v>
      </c>
      <c r="U194" s="79" t="s">
        <v>2400</v>
      </c>
      <c r="V194" s="79"/>
      <c r="W194" s="79" t="s">
        <v>2401</v>
      </c>
      <c r="X194" s="83"/>
      <c r="AA194" s="204">
        <f>IF(OR(J194="Fail",ISBLANK(J194)),INDEX('Issue Code Table'!C:C,MATCH(N:N,'Issue Code Table'!A:A,0)),IF(M194="Critical",6,IF(M194="Significant",5,IF(M194="Moderate",3,2))))</f>
        <v>4</v>
      </c>
    </row>
    <row r="195" spans="1:27" ht="409.5" x14ac:dyDescent="0.25">
      <c r="A195" s="201" t="s">
        <v>2402</v>
      </c>
      <c r="B195" s="229" t="s">
        <v>2403</v>
      </c>
      <c r="C195" s="229" t="s">
        <v>2404</v>
      </c>
      <c r="D195" s="76" t="s">
        <v>217</v>
      </c>
      <c r="E195" s="76" t="s">
        <v>2405</v>
      </c>
      <c r="F195" s="208" t="s">
        <v>2406</v>
      </c>
      <c r="G195" s="208" t="s">
        <v>2407</v>
      </c>
      <c r="H195" s="218" t="s">
        <v>2408</v>
      </c>
      <c r="I195" s="209"/>
      <c r="J195" s="297"/>
      <c r="K195" s="209" t="s">
        <v>2409</v>
      </c>
      <c r="L195" s="235"/>
      <c r="M195" s="215" t="s">
        <v>223</v>
      </c>
      <c r="N195" s="215" t="s">
        <v>2410</v>
      </c>
      <c r="O195" s="209" t="s">
        <v>2411</v>
      </c>
      <c r="P195" s="62"/>
      <c r="Q195" s="212" t="s">
        <v>2412</v>
      </c>
      <c r="R195" s="213" t="s">
        <v>2413</v>
      </c>
      <c r="S195" s="79" t="s">
        <v>2414</v>
      </c>
      <c r="T195" s="79" t="s">
        <v>2415</v>
      </c>
      <c r="U195" s="79" t="s">
        <v>357</v>
      </c>
      <c r="V195" s="79" t="s">
        <v>2416</v>
      </c>
      <c r="W195" s="79" t="s">
        <v>2417</v>
      </c>
      <c r="X195" s="83"/>
      <c r="AA195" s="204">
        <f>IF(OR(J195="Fail",ISBLANK(J195)),INDEX('Issue Code Table'!C:C,MATCH(N:N,'Issue Code Table'!A:A,0)),IF(M195="Critical",6,IF(M195="Significant",5,IF(M195="Moderate",3,2))))</f>
        <v>5</v>
      </c>
    </row>
    <row r="196" spans="1:27" ht="150" x14ac:dyDescent="0.25">
      <c r="A196" s="201" t="s">
        <v>2418</v>
      </c>
      <c r="B196" s="229" t="s">
        <v>2419</v>
      </c>
      <c r="C196" s="229" t="s">
        <v>2420</v>
      </c>
      <c r="D196" s="76" t="s">
        <v>217</v>
      </c>
      <c r="E196" s="76" t="s">
        <v>2421</v>
      </c>
      <c r="F196" s="208" t="s">
        <v>2422</v>
      </c>
      <c r="G196" s="208" t="s">
        <v>2423</v>
      </c>
      <c r="H196" s="218" t="s">
        <v>2424</v>
      </c>
      <c r="I196" s="209"/>
      <c r="J196" s="297"/>
      <c r="K196" s="209" t="s">
        <v>2425</v>
      </c>
      <c r="L196" s="235"/>
      <c r="M196" s="215" t="s">
        <v>223</v>
      </c>
      <c r="N196" s="215" t="s">
        <v>2426</v>
      </c>
      <c r="O196" s="209" t="s">
        <v>2427</v>
      </c>
      <c r="P196" s="62"/>
      <c r="Q196" s="212" t="s">
        <v>2428</v>
      </c>
      <c r="R196" s="213" t="s">
        <v>2429</v>
      </c>
      <c r="S196" s="79" t="s">
        <v>2430</v>
      </c>
      <c r="T196" s="79" t="s">
        <v>2431</v>
      </c>
      <c r="U196" s="79" t="s">
        <v>2432</v>
      </c>
      <c r="V196" s="79" t="s">
        <v>2433</v>
      </c>
      <c r="W196" s="79" t="s">
        <v>2434</v>
      </c>
      <c r="X196" s="83"/>
      <c r="AA196" s="204">
        <f>IF(OR(J196="Fail",ISBLANK(J196)),INDEX('Issue Code Table'!C:C,MATCH(N:N,'Issue Code Table'!A:A,0)),IF(M196="Critical",6,IF(M196="Significant",5,IF(M196="Moderate",3,2))))</f>
        <v>5</v>
      </c>
    </row>
    <row r="197" spans="1:27" ht="150" x14ac:dyDescent="0.25">
      <c r="A197" s="201" t="s">
        <v>2435</v>
      </c>
      <c r="B197" s="229" t="s">
        <v>2419</v>
      </c>
      <c r="C197" s="229" t="s">
        <v>2420</v>
      </c>
      <c r="D197" s="76" t="s">
        <v>217</v>
      </c>
      <c r="E197" s="76" t="s">
        <v>2436</v>
      </c>
      <c r="F197" s="208" t="s">
        <v>2437</v>
      </c>
      <c r="G197" s="208" t="s">
        <v>2438</v>
      </c>
      <c r="H197" s="218" t="s">
        <v>2439</v>
      </c>
      <c r="I197" s="209"/>
      <c r="J197" s="297"/>
      <c r="K197" s="209" t="s">
        <v>2440</v>
      </c>
      <c r="L197" s="235"/>
      <c r="M197" s="215" t="s">
        <v>223</v>
      </c>
      <c r="N197" s="215" t="s">
        <v>2426</v>
      </c>
      <c r="O197" s="209" t="s">
        <v>2427</v>
      </c>
      <c r="P197" s="62"/>
      <c r="Q197" s="212" t="s">
        <v>2428</v>
      </c>
      <c r="R197" s="213" t="s">
        <v>2441</v>
      </c>
      <c r="S197" s="79" t="s">
        <v>2442</v>
      </c>
      <c r="T197" s="79" t="s">
        <v>2443</v>
      </c>
      <c r="U197" s="79" t="s">
        <v>2444</v>
      </c>
      <c r="V197" s="79" t="s">
        <v>2433</v>
      </c>
      <c r="W197" s="79" t="s">
        <v>2445</v>
      </c>
      <c r="X197" s="83"/>
      <c r="AA197" s="204">
        <f>IF(OR(J197="Fail",ISBLANK(J197)),INDEX('Issue Code Table'!C:C,MATCH(N:N,'Issue Code Table'!A:A,0)),IF(M197="Critical",6,IF(M197="Significant",5,IF(M197="Moderate",3,2))))</f>
        <v>5</v>
      </c>
    </row>
    <row r="198" spans="1:27" ht="112.5" x14ac:dyDescent="0.25">
      <c r="A198" s="201" t="s">
        <v>2446</v>
      </c>
      <c r="B198" s="229" t="s">
        <v>2419</v>
      </c>
      <c r="C198" s="229" t="s">
        <v>2420</v>
      </c>
      <c r="D198" s="76" t="s">
        <v>217</v>
      </c>
      <c r="E198" s="76" t="s">
        <v>2447</v>
      </c>
      <c r="F198" s="208" t="s">
        <v>2448</v>
      </c>
      <c r="G198" s="208" t="s">
        <v>2449</v>
      </c>
      <c r="H198" s="218" t="s">
        <v>2450</v>
      </c>
      <c r="I198" s="209"/>
      <c r="J198" s="297"/>
      <c r="K198" s="209" t="s">
        <v>2451</v>
      </c>
      <c r="L198" s="235"/>
      <c r="M198" s="215" t="s">
        <v>223</v>
      </c>
      <c r="N198" s="215" t="s">
        <v>2426</v>
      </c>
      <c r="O198" s="209" t="s">
        <v>2427</v>
      </c>
      <c r="P198" s="62"/>
      <c r="Q198" s="212" t="s">
        <v>2428</v>
      </c>
      <c r="R198" s="213" t="s">
        <v>2452</v>
      </c>
      <c r="S198" s="79" t="s">
        <v>2453</v>
      </c>
      <c r="T198" s="79" t="s">
        <v>2454</v>
      </c>
      <c r="U198" s="79" t="s">
        <v>357</v>
      </c>
      <c r="V198" s="79" t="s">
        <v>2455</v>
      </c>
      <c r="W198" s="79" t="s">
        <v>2456</v>
      </c>
      <c r="X198" s="83"/>
      <c r="AA198" s="204">
        <f>IF(OR(J198="Fail",ISBLANK(J198)),INDEX('Issue Code Table'!C:C,MATCH(N:N,'Issue Code Table'!A:A,0)),IF(M198="Critical",6,IF(M198="Significant",5,IF(M198="Moderate",3,2))))</f>
        <v>5</v>
      </c>
    </row>
    <row r="199" spans="1:27" ht="125" x14ac:dyDescent="0.25">
      <c r="A199" s="201" t="s">
        <v>2457</v>
      </c>
      <c r="B199" s="229" t="s">
        <v>2419</v>
      </c>
      <c r="C199" s="229" t="s">
        <v>2420</v>
      </c>
      <c r="D199" s="221" t="s">
        <v>217</v>
      </c>
      <c r="E199" s="76" t="s">
        <v>2458</v>
      </c>
      <c r="F199" s="208" t="s">
        <v>2459</v>
      </c>
      <c r="G199" s="208" t="s">
        <v>2460</v>
      </c>
      <c r="H199" s="221" t="s">
        <v>2461</v>
      </c>
      <c r="I199" s="209"/>
      <c r="J199" s="297"/>
      <c r="K199" s="221" t="s">
        <v>2462</v>
      </c>
      <c r="L199" s="236"/>
      <c r="M199" s="231" t="s">
        <v>182</v>
      </c>
      <c r="N199" s="231" t="s">
        <v>795</v>
      </c>
      <c r="O199" s="231" t="s">
        <v>796</v>
      </c>
      <c r="P199" s="62"/>
      <c r="Q199" s="212" t="s">
        <v>2463</v>
      </c>
      <c r="R199" s="213" t="s">
        <v>2464</v>
      </c>
      <c r="S199" s="79" t="s">
        <v>2465</v>
      </c>
      <c r="T199" s="79" t="s">
        <v>2466</v>
      </c>
      <c r="U199" s="79" t="s">
        <v>2467</v>
      </c>
      <c r="V199" s="79" t="s">
        <v>2468</v>
      </c>
      <c r="W199" s="79" t="s">
        <v>2469</v>
      </c>
      <c r="X199" s="83" t="s">
        <v>247</v>
      </c>
      <c r="AA199" s="204">
        <f>IF(OR(J199="Fail",ISBLANK(J199)),INDEX('Issue Code Table'!C:C,MATCH(N:N,'Issue Code Table'!A:A,0)),IF(M199="Critical",6,IF(M199="Significant",5,IF(M199="Moderate",3,2))))</f>
        <v>5</v>
      </c>
    </row>
    <row r="200" spans="1:27" ht="137.5" x14ac:dyDescent="0.25">
      <c r="A200" s="201" t="s">
        <v>2470</v>
      </c>
      <c r="B200" s="229" t="s">
        <v>2419</v>
      </c>
      <c r="C200" s="229" t="s">
        <v>2420</v>
      </c>
      <c r="D200" s="221" t="s">
        <v>217</v>
      </c>
      <c r="E200" s="76" t="s">
        <v>2471</v>
      </c>
      <c r="F200" s="208" t="s">
        <v>2472</v>
      </c>
      <c r="G200" s="208" t="s">
        <v>2473</v>
      </c>
      <c r="H200" s="221" t="s">
        <v>2474</v>
      </c>
      <c r="I200" s="209"/>
      <c r="J200" s="297"/>
      <c r="K200" s="221" t="s">
        <v>2475</v>
      </c>
      <c r="L200" s="236"/>
      <c r="M200" s="231" t="s">
        <v>182</v>
      </c>
      <c r="N200" s="231" t="s">
        <v>795</v>
      </c>
      <c r="O200" s="231" t="s">
        <v>796</v>
      </c>
      <c r="P200" s="62"/>
      <c r="Q200" s="212" t="s">
        <v>2463</v>
      </c>
      <c r="R200" s="213" t="s">
        <v>2476</v>
      </c>
      <c r="S200" s="79" t="s">
        <v>2477</v>
      </c>
      <c r="T200" s="79" t="s">
        <v>2478</v>
      </c>
      <c r="U200" s="79" t="s">
        <v>2479</v>
      </c>
      <c r="V200" s="79" t="s">
        <v>2480</v>
      </c>
      <c r="W200" s="79" t="s">
        <v>2481</v>
      </c>
      <c r="X200" s="83" t="s">
        <v>247</v>
      </c>
      <c r="AA200" s="204">
        <f>IF(OR(J200="Fail",ISBLANK(J200)),INDEX('Issue Code Table'!C:C,MATCH(N:N,'Issue Code Table'!A:A,0)),IF(M200="Critical",6,IF(M200="Significant",5,IF(M200="Moderate",3,2))))</f>
        <v>5</v>
      </c>
    </row>
    <row r="201" spans="1:27" ht="112.5" x14ac:dyDescent="0.25">
      <c r="A201" s="201" t="s">
        <v>2482</v>
      </c>
      <c r="B201" s="229" t="s">
        <v>2419</v>
      </c>
      <c r="C201" s="229" t="s">
        <v>2420</v>
      </c>
      <c r="D201" s="221" t="s">
        <v>217</v>
      </c>
      <c r="E201" s="76" t="s">
        <v>2483</v>
      </c>
      <c r="F201" s="208" t="s">
        <v>2484</v>
      </c>
      <c r="G201" s="208" t="s">
        <v>2485</v>
      </c>
      <c r="H201" s="221" t="s">
        <v>2486</v>
      </c>
      <c r="I201" s="209"/>
      <c r="J201" s="297"/>
      <c r="K201" s="221" t="s">
        <v>2487</v>
      </c>
      <c r="L201" s="236"/>
      <c r="M201" s="231" t="s">
        <v>182</v>
      </c>
      <c r="N201" s="231" t="s">
        <v>795</v>
      </c>
      <c r="O201" s="231" t="s">
        <v>796</v>
      </c>
      <c r="P201" s="62"/>
      <c r="Q201" s="212" t="s">
        <v>2463</v>
      </c>
      <c r="R201" s="213" t="s">
        <v>2488</v>
      </c>
      <c r="S201" s="79" t="s">
        <v>2489</v>
      </c>
      <c r="T201" s="79" t="s">
        <v>2490</v>
      </c>
      <c r="U201" s="79" t="s">
        <v>2491</v>
      </c>
      <c r="V201" s="79" t="s">
        <v>2492</v>
      </c>
      <c r="W201" s="79" t="s">
        <v>2493</v>
      </c>
      <c r="X201" s="83" t="s">
        <v>247</v>
      </c>
      <c r="AA201" s="204">
        <f>IF(OR(J201="Fail",ISBLANK(J201)),INDEX('Issue Code Table'!C:C,MATCH(N:N,'Issue Code Table'!A:A,0)),IF(M201="Critical",6,IF(M201="Significant",5,IF(M201="Moderate",3,2))))</f>
        <v>5</v>
      </c>
    </row>
    <row r="202" spans="1:27" ht="100" x14ac:dyDescent="0.25">
      <c r="A202" s="201" t="s">
        <v>2494</v>
      </c>
      <c r="B202" s="229" t="s">
        <v>1293</v>
      </c>
      <c r="C202" s="229" t="s">
        <v>1294</v>
      </c>
      <c r="D202" s="76" t="s">
        <v>217</v>
      </c>
      <c r="E202" s="76" t="s">
        <v>2495</v>
      </c>
      <c r="F202" s="208" t="s">
        <v>2496</v>
      </c>
      <c r="G202" s="208" t="s">
        <v>2497</v>
      </c>
      <c r="H202" s="218" t="s">
        <v>2498</v>
      </c>
      <c r="I202" s="209"/>
      <c r="J202" s="297"/>
      <c r="K202" s="210" t="s">
        <v>2499</v>
      </c>
      <c r="L202" s="235"/>
      <c r="M202" s="211" t="s">
        <v>182</v>
      </c>
      <c r="N202" s="211" t="s">
        <v>795</v>
      </c>
      <c r="O202" s="209" t="s">
        <v>796</v>
      </c>
      <c r="P202" s="62"/>
      <c r="Q202" s="212" t="s">
        <v>2500</v>
      </c>
      <c r="R202" s="213" t="s">
        <v>2501</v>
      </c>
      <c r="S202" s="79" t="s">
        <v>2502</v>
      </c>
      <c r="T202" s="79" t="s">
        <v>2503</v>
      </c>
      <c r="U202" s="79" t="s">
        <v>2504</v>
      </c>
      <c r="V202" s="79" t="s">
        <v>2505</v>
      </c>
      <c r="W202" s="79" t="s">
        <v>2506</v>
      </c>
      <c r="X202" s="83" t="s">
        <v>247</v>
      </c>
      <c r="AA202" s="204">
        <f>IF(OR(J202="Fail",ISBLANK(J202)),INDEX('Issue Code Table'!C:C,MATCH(N:N,'Issue Code Table'!A:A,0)),IF(M202="Critical",6,IF(M202="Significant",5,IF(M202="Moderate",3,2))))</f>
        <v>5</v>
      </c>
    </row>
    <row r="203" spans="1:27" ht="112.5" x14ac:dyDescent="0.25">
      <c r="A203" s="201" t="s">
        <v>2507</v>
      </c>
      <c r="B203" s="229" t="s">
        <v>1293</v>
      </c>
      <c r="C203" s="229" t="s">
        <v>1294</v>
      </c>
      <c r="D203" s="76" t="s">
        <v>217</v>
      </c>
      <c r="E203" s="76" t="s">
        <v>2508</v>
      </c>
      <c r="F203" s="208" t="s">
        <v>2509</v>
      </c>
      <c r="G203" s="208" t="s">
        <v>2510</v>
      </c>
      <c r="H203" s="218" t="s">
        <v>2511</v>
      </c>
      <c r="I203" s="209"/>
      <c r="J203" s="297"/>
      <c r="K203" s="210" t="s">
        <v>2512</v>
      </c>
      <c r="L203" s="235"/>
      <c r="M203" s="211" t="s">
        <v>182</v>
      </c>
      <c r="N203" s="211" t="s">
        <v>795</v>
      </c>
      <c r="O203" s="209" t="s">
        <v>796</v>
      </c>
      <c r="P203" s="62"/>
      <c r="Q203" s="212" t="s">
        <v>2500</v>
      </c>
      <c r="R203" s="213" t="s">
        <v>2513</v>
      </c>
      <c r="S203" s="79" t="s">
        <v>2514</v>
      </c>
      <c r="T203" s="79" t="s">
        <v>2515</v>
      </c>
      <c r="U203" s="79" t="s">
        <v>2516</v>
      </c>
      <c r="V203" s="79" t="s">
        <v>2517</v>
      </c>
      <c r="W203" s="79" t="s">
        <v>2518</v>
      </c>
      <c r="X203" s="83" t="s">
        <v>247</v>
      </c>
      <c r="AA203" s="204">
        <f>IF(OR(J203="Fail",ISBLANK(J203)),INDEX('Issue Code Table'!C:C,MATCH(N:N,'Issue Code Table'!A:A,0)),IF(M203="Critical",6,IF(M203="Significant",5,IF(M203="Moderate",3,2))))</f>
        <v>5</v>
      </c>
    </row>
    <row r="204" spans="1:27" ht="112.5" x14ac:dyDescent="0.25">
      <c r="A204" s="201" t="s">
        <v>2519</v>
      </c>
      <c r="B204" s="229" t="s">
        <v>1293</v>
      </c>
      <c r="C204" s="229" t="s">
        <v>1294</v>
      </c>
      <c r="D204" s="76" t="s">
        <v>217</v>
      </c>
      <c r="E204" s="76" t="s">
        <v>2520</v>
      </c>
      <c r="F204" s="208" t="s">
        <v>2521</v>
      </c>
      <c r="G204" s="208" t="s">
        <v>2522</v>
      </c>
      <c r="H204" s="218" t="s">
        <v>2523</v>
      </c>
      <c r="I204" s="209"/>
      <c r="J204" s="297"/>
      <c r="K204" s="210" t="s">
        <v>2524</v>
      </c>
      <c r="L204" s="235"/>
      <c r="M204" s="211" t="s">
        <v>182</v>
      </c>
      <c r="N204" s="211" t="s">
        <v>795</v>
      </c>
      <c r="O204" s="209" t="s">
        <v>796</v>
      </c>
      <c r="P204" s="62"/>
      <c r="Q204" s="212" t="s">
        <v>2500</v>
      </c>
      <c r="R204" s="213" t="s">
        <v>2525</v>
      </c>
      <c r="S204" s="79" t="s">
        <v>2514</v>
      </c>
      <c r="T204" s="79" t="s">
        <v>2526</v>
      </c>
      <c r="U204" s="79" t="s">
        <v>357</v>
      </c>
      <c r="V204" s="79" t="s">
        <v>2527</v>
      </c>
      <c r="W204" s="79" t="s">
        <v>2528</v>
      </c>
      <c r="X204" s="83" t="s">
        <v>247</v>
      </c>
      <c r="AA204" s="204">
        <f>IF(OR(J204="Fail",ISBLANK(J204)),INDEX('Issue Code Table'!C:C,MATCH(N:N,'Issue Code Table'!A:A,0)),IF(M204="Critical",6,IF(M204="Significant",5,IF(M204="Moderate",3,2))))</f>
        <v>5</v>
      </c>
    </row>
    <row r="205" spans="1:27" ht="112.5" x14ac:dyDescent="0.25">
      <c r="A205" s="201" t="s">
        <v>2529</v>
      </c>
      <c r="B205" s="229" t="s">
        <v>1293</v>
      </c>
      <c r="C205" s="229" t="s">
        <v>1294</v>
      </c>
      <c r="D205" s="76" t="s">
        <v>217</v>
      </c>
      <c r="E205" s="76" t="s">
        <v>2530</v>
      </c>
      <c r="F205" s="208" t="s">
        <v>2531</v>
      </c>
      <c r="G205" s="208" t="s">
        <v>2532</v>
      </c>
      <c r="H205" s="218" t="s">
        <v>2533</v>
      </c>
      <c r="I205" s="209"/>
      <c r="J205" s="297"/>
      <c r="K205" s="210" t="s">
        <v>2534</v>
      </c>
      <c r="L205" s="235"/>
      <c r="M205" s="211" t="s">
        <v>223</v>
      </c>
      <c r="N205" s="211" t="s">
        <v>795</v>
      </c>
      <c r="O205" s="209" t="s">
        <v>796</v>
      </c>
      <c r="P205" s="62"/>
      <c r="Q205" s="212" t="s">
        <v>2500</v>
      </c>
      <c r="R205" s="213" t="s">
        <v>2535</v>
      </c>
      <c r="S205" s="79" t="s">
        <v>2536</v>
      </c>
      <c r="T205" s="79" t="s">
        <v>2537</v>
      </c>
      <c r="U205" s="79" t="s">
        <v>2538</v>
      </c>
      <c r="V205" s="79" t="s">
        <v>2539</v>
      </c>
      <c r="W205" s="79" t="s">
        <v>2540</v>
      </c>
      <c r="X205" s="83"/>
      <c r="AA205" s="204">
        <f>IF(OR(J205="Fail",ISBLANK(J205)),INDEX('Issue Code Table'!C:C,MATCH(N:N,'Issue Code Table'!A:A,0)),IF(M205="Critical",6,IF(M205="Significant",5,IF(M205="Moderate",3,2))))</f>
        <v>5</v>
      </c>
    </row>
    <row r="206" spans="1:27" ht="125" x14ac:dyDescent="0.25">
      <c r="A206" s="201" t="s">
        <v>2541</v>
      </c>
      <c r="B206" s="229" t="s">
        <v>1293</v>
      </c>
      <c r="C206" s="229" t="s">
        <v>1294</v>
      </c>
      <c r="D206" s="208" t="s">
        <v>217</v>
      </c>
      <c r="E206" s="76" t="s">
        <v>2542</v>
      </c>
      <c r="F206" s="208" t="s">
        <v>2543</v>
      </c>
      <c r="G206" s="208" t="s">
        <v>2544</v>
      </c>
      <c r="H206" s="221" t="s">
        <v>2545</v>
      </c>
      <c r="I206" s="209"/>
      <c r="J206" s="297"/>
      <c r="K206" s="79" t="s">
        <v>2546</v>
      </c>
      <c r="L206" s="205"/>
      <c r="M206" s="222" t="s">
        <v>182</v>
      </c>
      <c r="N206" s="222" t="s">
        <v>795</v>
      </c>
      <c r="O206" s="223" t="s">
        <v>796</v>
      </c>
      <c r="P206" s="62"/>
      <c r="Q206" s="212" t="s">
        <v>2500</v>
      </c>
      <c r="R206" s="213" t="s">
        <v>2547</v>
      </c>
      <c r="S206" s="79" t="s">
        <v>2548</v>
      </c>
      <c r="T206" s="79" t="s">
        <v>2549</v>
      </c>
      <c r="U206" s="79" t="s">
        <v>2550</v>
      </c>
      <c r="V206" s="79" t="s">
        <v>2551</v>
      </c>
      <c r="W206" s="79" t="s">
        <v>2552</v>
      </c>
      <c r="X206" s="83" t="s">
        <v>247</v>
      </c>
      <c r="AA206" s="204">
        <f>IF(OR(J206="Fail",ISBLANK(J206)),INDEX('Issue Code Table'!C:C,MATCH(N:N,'Issue Code Table'!A:A,0)),IF(M206="Critical",6,IF(M206="Significant",5,IF(M206="Moderate",3,2))))</f>
        <v>5</v>
      </c>
    </row>
    <row r="207" spans="1:27" ht="200" x14ac:dyDescent="0.25">
      <c r="A207" s="201" t="s">
        <v>2553</v>
      </c>
      <c r="B207" s="92" t="s">
        <v>1293</v>
      </c>
      <c r="C207" s="92" t="s">
        <v>1294</v>
      </c>
      <c r="D207" s="208" t="s">
        <v>217</v>
      </c>
      <c r="E207" s="76" t="s">
        <v>2554</v>
      </c>
      <c r="F207" s="208" t="s">
        <v>2555</v>
      </c>
      <c r="G207" s="208" t="s">
        <v>2556</v>
      </c>
      <c r="H207" s="221" t="s">
        <v>2557</v>
      </c>
      <c r="I207" s="209"/>
      <c r="J207" s="297"/>
      <c r="K207" s="79" t="s">
        <v>2558</v>
      </c>
      <c r="L207" s="205"/>
      <c r="M207" s="222" t="s">
        <v>182</v>
      </c>
      <c r="N207" s="222" t="s">
        <v>1339</v>
      </c>
      <c r="O207" s="223" t="s">
        <v>1340</v>
      </c>
      <c r="P207" s="95"/>
      <c r="Q207" s="212" t="s">
        <v>2500</v>
      </c>
      <c r="R207" s="213" t="s">
        <v>2559</v>
      </c>
      <c r="S207" s="79" t="s">
        <v>2560</v>
      </c>
      <c r="T207" s="79" t="s">
        <v>2561</v>
      </c>
      <c r="U207" s="79" t="s">
        <v>357</v>
      </c>
      <c r="V207" s="79" t="s">
        <v>2562</v>
      </c>
      <c r="W207" s="79" t="s">
        <v>2563</v>
      </c>
      <c r="X207" s="83" t="s">
        <v>247</v>
      </c>
      <c r="AA207" s="204">
        <f>IF(OR(J207="Fail",ISBLANK(J207)),INDEX('Issue Code Table'!C:C,MATCH(N:N,'Issue Code Table'!A:A,0)),IF(M207="Critical",6,IF(M207="Significant",5,IF(M207="Moderate",3,2))))</f>
        <v>5</v>
      </c>
    </row>
    <row r="208" spans="1:27" ht="125" x14ac:dyDescent="0.25">
      <c r="A208" s="201" t="s">
        <v>2564</v>
      </c>
      <c r="B208" s="229" t="s">
        <v>1293</v>
      </c>
      <c r="C208" s="229" t="s">
        <v>1294</v>
      </c>
      <c r="D208" s="208" t="s">
        <v>217</v>
      </c>
      <c r="E208" s="76" t="s">
        <v>2565</v>
      </c>
      <c r="F208" s="208" t="s">
        <v>2566</v>
      </c>
      <c r="G208" s="208" t="s">
        <v>2567</v>
      </c>
      <c r="H208" s="221" t="s">
        <v>2568</v>
      </c>
      <c r="I208" s="209"/>
      <c r="J208" s="297"/>
      <c r="K208" s="79" t="s">
        <v>2569</v>
      </c>
      <c r="L208" s="205"/>
      <c r="M208" s="222" t="s">
        <v>182</v>
      </c>
      <c r="N208" s="222" t="s">
        <v>795</v>
      </c>
      <c r="O208" s="223" t="s">
        <v>796</v>
      </c>
      <c r="P208" s="62"/>
      <c r="Q208" s="212" t="s">
        <v>2570</v>
      </c>
      <c r="R208" s="213" t="s">
        <v>2571</v>
      </c>
      <c r="S208" s="79" t="s">
        <v>2572</v>
      </c>
      <c r="T208" s="79" t="s">
        <v>2573</v>
      </c>
      <c r="U208" s="79" t="s">
        <v>357</v>
      </c>
      <c r="V208" s="79" t="s">
        <v>2574</v>
      </c>
      <c r="W208" s="79" t="s">
        <v>2575</v>
      </c>
      <c r="X208" s="83" t="s">
        <v>247</v>
      </c>
      <c r="AA208" s="204">
        <f>IF(OR(J208="Fail",ISBLANK(J208)),INDEX('Issue Code Table'!C:C,MATCH(N:N,'Issue Code Table'!A:A,0)),IF(M208="Critical",6,IF(M208="Significant",5,IF(M208="Moderate",3,2))))</f>
        <v>5</v>
      </c>
    </row>
    <row r="209" spans="1:27" ht="125" x14ac:dyDescent="0.25">
      <c r="A209" s="201" t="s">
        <v>2576</v>
      </c>
      <c r="B209" s="229" t="s">
        <v>1293</v>
      </c>
      <c r="C209" s="229" t="s">
        <v>1294</v>
      </c>
      <c r="D209" s="208" t="s">
        <v>217</v>
      </c>
      <c r="E209" s="76" t="s">
        <v>2577</v>
      </c>
      <c r="F209" s="208" t="s">
        <v>2566</v>
      </c>
      <c r="G209" s="208" t="s">
        <v>2578</v>
      </c>
      <c r="H209" s="221" t="s">
        <v>2579</v>
      </c>
      <c r="I209" s="209"/>
      <c r="J209" s="297"/>
      <c r="K209" s="79" t="s">
        <v>2580</v>
      </c>
      <c r="L209" s="205"/>
      <c r="M209" s="222" t="s">
        <v>182</v>
      </c>
      <c r="N209" s="222" t="s">
        <v>795</v>
      </c>
      <c r="O209" s="223" t="s">
        <v>796</v>
      </c>
      <c r="P209" s="62"/>
      <c r="Q209" s="212" t="s">
        <v>2570</v>
      </c>
      <c r="R209" s="213" t="s">
        <v>2581</v>
      </c>
      <c r="S209" s="79" t="s">
        <v>2572</v>
      </c>
      <c r="T209" s="79" t="s">
        <v>2582</v>
      </c>
      <c r="U209" s="79" t="s">
        <v>357</v>
      </c>
      <c r="V209" s="79" t="s">
        <v>2583</v>
      </c>
      <c r="W209" s="79" t="s">
        <v>2584</v>
      </c>
      <c r="X209" s="83" t="s">
        <v>247</v>
      </c>
      <c r="AA209" s="204">
        <f>IF(OR(J209="Fail",ISBLANK(J209)),INDEX('Issue Code Table'!C:C,MATCH(N:N,'Issue Code Table'!A:A,0)),IF(M209="Critical",6,IF(M209="Significant",5,IF(M209="Moderate",3,2))))</f>
        <v>5</v>
      </c>
    </row>
    <row r="210" spans="1:27" ht="137.5" x14ac:dyDescent="0.25">
      <c r="A210" s="201" t="s">
        <v>2585</v>
      </c>
      <c r="B210" s="229" t="s">
        <v>2586</v>
      </c>
      <c r="C210" s="229" t="s">
        <v>2587</v>
      </c>
      <c r="D210" s="76" t="s">
        <v>217</v>
      </c>
      <c r="E210" s="76" t="s">
        <v>2588</v>
      </c>
      <c r="F210" s="208" t="s">
        <v>2589</v>
      </c>
      <c r="G210" s="208" t="s">
        <v>2590</v>
      </c>
      <c r="H210" s="76" t="s">
        <v>2591</v>
      </c>
      <c r="I210" s="209"/>
      <c r="J210" s="297"/>
      <c r="K210" s="210" t="s">
        <v>2592</v>
      </c>
      <c r="L210" s="205"/>
      <c r="M210" s="211" t="s">
        <v>182</v>
      </c>
      <c r="N210" s="211" t="s">
        <v>2593</v>
      </c>
      <c r="O210" s="227" t="s">
        <v>2594</v>
      </c>
      <c r="P210" s="62"/>
      <c r="Q210" s="212" t="s">
        <v>2595</v>
      </c>
      <c r="R210" s="213" t="s">
        <v>2596</v>
      </c>
      <c r="S210" s="79" t="s">
        <v>2597</v>
      </c>
      <c r="T210" s="79" t="s">
        <v>2598</v>
      </c>
      <c r="U210" s="79" t="s">
        <v>357</v>
      </c>
      <c r="V210" s="79" t="s">
        <v>2599</v>
      </c>
      <c r="W210" s="79" t="s">
        <v>2600</v>
      </c>
      <c r="X210" s="83" t="s">
        <v>247</v>
      </c>
      <c r="AA210" s="204">
        <f>IF(OR(J210="Fail",ISBLANK(J210)),INDEX('Issue Code Table'!C:C,MATCH(N:N,'Issue Code Table'!A:A,0)),IF(M210="Critical",6,IF(M210="Significant",5,IF(M210="Moderate",3,2))))</f>
        <v>6</v>
      </c>
    </row>
    <row r="211" spans="1:27" ht="112.5" x14ac:dyDescent="0.25">
      <c r="A211" s="201" t="s">
        <v>2601</v>
      </c>
      <c r="B211" s="229" t="s">
        <v>2586</v>
      </c>
      <c r="C211" s="229" t="s">
        <v>2587</v>
      </c>
      <c r="D211" s="76" t="s">
        <v>217</v>
      </c>
      <c r="E211" s="76" t="s">
        <v>2602</v>
      </c>
      <c r="F211" s="208" t="s">
        <v>2603</v>
      </c>
      <c r="G211" s="208" t="s">
        <v>2604</v>
      </c>
      <c r="H211" s="76" t="s">
        <v>2605</v>
      </c>
      <c r="I211" s="209"/>
      <c r="J211" s="297"/>
      <c r="K211" s="210" t="s">
        <v>2606</v>
      </c>
      <c r="L211" s="205"/>
      <c r="M211" s="211" t="s">
        <v>182</v>
      </c>
      <c r="N211" s="211" t="s">
        <v>2593</v>
      </c>
      <c r="O211" s="227" t="s">
        <v>2594</v>
      </c>
      <c r="P211" s="62"/>
      <c r="Q211" s="212" t="s">
        <v>2595</v>
      </c>
      <c r="R211" s="213" t="s">
        <v>2607</v>
      </c>
      <c r="S211" s="79" t="s">
        <v>2608</v>
      </c>
      <c r="T211" s="79" t="s">
        <v>2609</v>
      </c>
      <c r="U211" s="79" t="s">
        <v>2610</v>
      </c>
      <c r="V211" s="79" t="s">
        <v>2611</v>
      </c>
      <c r="W211" s="79" t="s">
        <v>2612</v>
      </c>
      <c r="X211" s="83" t="s">
        <v>247</v>
      </c>
      <c r="AA211" s="204">
        <f>IF(OR(J211="Fail",ISBLANK(J211)),INDEX('Issue Code Table'!C:C,MATCH(N:N,'Issue Code Table'!A:A,0)),IF(M211="Critical",6,IF(M211="Significant",5,IF(M211="Moderate",3,2))))</f>
        <v>6</v>
      </c>
    </row>
    <row r="212" spans="1:27" ht="237.5" x14ac:dyDescent="0.25">
      <c r="A212" s="201" t="s">
        <v>2613</v>
      </c>
      <c r="B212" s="229" t="s">
        <v>189</v>
      </c>
      <c r="C212" s="229" t="s">
        <v>190</v>
      </c>
      <c r="D212" s="76" t="s">
        <v>217</v>
      </c>
      <c r="E212" s="76" t="s">
        <v>2614</v>
      </c>
      <c r="F212" s="208" t="s">
        <v>2615</v>
      </c>
      <c r="G212" s="208" t="s">
        <v>2616</v>
      </c>
      <c r="H212" s="76" t="s">
        <v>2617</v>
      </c>
      <c r="I212" s="209"/>
      <c r="J212" s="297"/>
      <c r="K212" s="210" t="s">
        <v>2618</v>
      </c>
      <c r="L212" s="205"/>
      <c r="M212" s="211" t="s">
        <v>223</v>
      </c>
      <c r="N212" s="211" t="s">
        <v>770</v>
      </c>
      <c r="O212" s="227" t="s">
        <v>771</v>
      </c>
      <c r="P212" s="62"/>
      <c r="Q212" s="212" t="s">
        <v>2619</v>
      </c>
      <c r="R212" s="213" t="s">
        <v>2620</v>
      </c>
      <c r="S212" s="79" t="s">
        <v>2621</v>
      </c>
      <c r="T212" s="79" t="s">
        <v>2622</v>
      </c>
      <c r="U212" s="79" t="s">
        <v>2623</v>
      </c>
      <c r="V212" s="79" t="s">
        <v>2624</v>
      </c>
      <c r="W212" s="79" t="s">
        <v>2625</v>
      </c>
      <c r="X212" s="83"/>
      <c r="AA212" s="204">
        <f>IF(OR(J212="Fail",ISBLANK(J212)),INDEX('Issue Code Table'!C:C,MATCH(N:N,'Issue Code Table'!A:A,0)),IF(M212="Critical",6,IF(M212="Significant",5,IF(M212="Moderate",3,2))))</f>
        <v>4</v>
      </c>
    </row>
    <row r="213" spans="1:27" ht="112.5" x14ac:dyDescent="0.25">
      <c r="A213" s="201" t="s">
        <v>2626</v>
      </c>
      <c r="B213" s="229" t="s">
        <v>1307</v>
      </c>
      <c r="C213" s="229" t="s">
        <v>1308</v>
      </c>
      <c r="D213" s="76" t="s">
        <v>217</v>
      </c>
      <c r="E213" s="76" t="s">
        <v>2627</v>
      </c>
      <c r="F213" s="208" t="s">
        <v>2628</v>
      </c>
      <c r="G213" s="208" t="s">
        <v>2629</v>
      </c>
      <c r="H213" s="76" t="s">
        <v>2630</v>
      </c>
      <c r="I213" s="209"/>
      <c r="J213" s="297"/>
      <c r="K213" s="210" t="s">
        <v>2631</v>
      </c>
      <c r="L213" s="205"/>
      <c r="M213" s="211" t="s">
        <v>223</v>
      </c>
      <c r="N213" s="211" t="s">
        <v>770</v>
      </c>
      <c r="O213" s="227" t="s">
        <v>771</v>
      </c>
      <c r="P213" s="62"/>
      <c r="Q213" s="212" t="s">
        <v>2632</v>
      </c>
      <c r="R213" s="213" t="s">
        <v>2633</v>
      </c>
      <c r="S213" s="79" t="s">
        <v>2634</v>
      </c>
      <c r="T213" s="79" t="s">
        <v>2635</v>
      </c>
      <c r="U213" s="79" t="s">
        <v>2636</v>
      </c>
      <c r="V213" s="79" t="s">
        <v>2637</v>
      </c>
      <c r="W213" s="79" t="s">
        <v>2638</v>
      </c>
      <c r="X213" s="83"/>
      <c r="AA213" s="204">
        <f>IF(OR(J213="Fail",ISBLANK(J213)),INDEX('Issue Code Table'!C:C,MATCH(N:N,'Issue Code Table'!A:A,0)),IF(M213="Critical",6,IF(M213="Significant",5,IF(M213="Moderate",3,2))))</f>
        <v>4</v>
      </c>
    </row>
    <row r="214" spans="1:27" ht="112.5" x14ac:dyDescent="0.25">
      <c r="A214" s="201" t="s">
        <v>2639</v>
      </c>
      <c r="B214" s="229" t="s">
        <v>2640</v>
      </c>
      <c r="C214" s="229" t="s">
        <v>2641</v>
      </c>
      <c r="D214" s="76" t="s">
        <v>217</v>
      </c>
      <c r="E214" s="76" t="s">
        <v>2642</v>
      </c>
      <c r="F214" s="208" t="s">
        <v>2643</v>
      </c>
      <c r="G214" s="208" t="s">
        <v>2644</v>
      </c>
      <c r="H214" s="76" t="s">
        <v>2645</v>
      </c>
      <c r="I214" s="209"/>
      <c r="J214" s="297"/>
      <c r="K214" s="210" t="s">
        <v>2646</v>
      </c>
      <c r="L214" s="205"/>
      <c r="M214" s="211" t="s">
        <v>182</v>
      </c>
      <c r="N214" s="211" t="s">
        <v>2647</v>
      </c>
      <c r="O214" s="227" t="s">
        <v>2648</v>
      </c>
      <c r="P214" s="62"/>
      <c r="Q214" s="212" t="s">
        <v>2649</v>
      </c>
      <c r="R214" s="213" t="s">
        <v>2650</v>
      </c>
      <c r="S214" s="79" t="s">
        <v>2651</v>
      </c>
      <c r="T214" s="79" t="s">
        <v>2652</v>
      </c>
      <c r="U214" s="79" t="s">
        <v>2653</v>
      </c>
      <c r="V214" s="79" t="s">
        <v>2654</v>
      </c>
      <c r="W214" s="79" t="s">
        <v>2655</v>
      </c>
      <c r="X214" s="83" t="s">
        <v>247</v>
      </c>
      <c r="AA214" s="204">
        <f>IF(OR(J214="Fail",ISBLANK(J214)),INDEX('Issue Code Table'!C:C,MATCH(N:N,'Issue Code Table'!A:A,0)),IF(M214="Critical",6,IF(M214="Significant",5,IF(M214="Moderate",3,2))))</f>
        <v>6</v>
      </c>
    </row>
    <row r="215" spans="1:27" ht="125" x14ac:dyDescent="0.25">
      <c r="A215" s="201" t="s">
        <v>2656</v>
      </c>
      <c r="B215" s="229" t="s">
        <v>2640</v>
      </c>
      <c r="C215" s="229" t="s">
        <v>2641</v>
      </c>
      <c r="D215" s="76" t="s">
        <v>217</v>
      </c>
      <c r="E215" s="76" t="s">
        <v>2657</v>
      </c>
      <c r="F215" s="208" t="s">
        <v>2658</v>
      </c>
      <c r="G215" s="208" t="s">
        <v>2659</v>
      </c>
      <c r="H215" s="76" t="s">
        <v>2660</v>
      </c>
      <c r="I215" s="209"/>
      <c r="J215" s="297"/>
      <c r="K215" s="210" t="s">
        <v>2661</v>
      </c>
      <c r="L215" s="205"/>
      <c r="M215" s="211" t="s">
        <v>182</v>
      </c>
      <c r="N215" s="211" t="s">
        <v>2647</v>
      </c>
      <c r="O215" s="227" t="s">
        <v>2648</v>
      </c>
      <c r="P215" s="62"/>
      <c r="Q215" s="212" t="s">
        <v>2649</v>
      </c>
      <c r="R215" s="213" t="s">
        <v>2662</v>
      </c>
      <c r="S215" s="79" t="s">
        <v>2663</v>
      </c>
      <c r="T215" s="79" t="s">
        <v>2664</v>
      </c>
      <c r="U215" s="79" t="s">
        <v>2665</v>
      </c>
      <c r="V215" s="79" t="s">
        <v>2666</v>
      </c>
      <c r="W215" s="79" t="s">
        <v>2667</v>
      </c>
      <c r="X215" s="83" t="s">
        <v>247</v>
      </c>
      <c r="AA215" s="204">
        <f>IF(OR(J215="Fail",ISBLANK(J215)),INDEX('Issue Code Table'!C:C,MATCH(N:N,'Issue Code Table'!A:A,0)),IF(M215="Critical",6,IF(M215="Significant",5,IF(M215="Moderate",3,2))))</f>
        <v>6</v>
      </c>
    </row>
    <row r="216" spans="1:27" ht="212.5" x14ac:dyDescent="0.25">
      <c r="A216" s="201" t="s">
        <v>2668</v>
      </c>
      <c r="B216" s="229" t="s">
        <v>2640</v>
      </c>
      <c r="C216" s="229" t="s">
        <v>2641</v>
      </c>
      <c r="D216" s="76" t="s">
        <v>217</v>
      </c>
      <c r="E216" s="76" t="s">
        <v>2669</v>
      </c>
      <c r="F216" s="208" t="s">
        <v>2670</v>
      </c>
      <c r="G216" s="208" t="s">
        <v>2671</v>
      </c>
      <c r="H216" s="76" t="s">
        <v>2672</v>
      </c>
      <c r="I216" s="209"/>
      <c r="J216" s="297"/>
      <c r="K216" s="210" t="s">
        <v>2673</v>
      </c>
      <c r="L216" s="205"/>
      <c r="M216" s="211" t="s">
        <v>182</v>
      </c>
      <c r="N216" s="211" t="s">
        <v>2647</v>
      </c>
      <c r="O216" s="227" t="s">
        <v>2648</v>
      </c>
      <c r="P216" s="62"/>
      <c r="Q216" s="212" t="s">
        <v>2649</v>
      </c>
      <c r="R216" s="213" t="s">
        <v>2674</v>
      </c>
      <c r="S216" s="79" t="s">
        <v>2651</v>
      </c>
      <c r="T216" s="79" t="s">
        <v>2675</v>
      </c>
      <c r="U216" s="79" t="s">
        <v>2676</v>
      </c>
      <c r="V216" s="79" t="s">
        <v>2677</v>
      </c>
      <c r="W216" s="79" t="s">
        <v>2678</v>
      </c>
      <c r="X216" s="83" t="s">
        <v>247</v>
      </c>
      <c r="AA216" s="204">
        <f>IF(OR(J216="Fail",ISBLANK(J216)),INDEX('Issue Code Table'!C:C,MATCH(N:N,'Issue Code Table'!A:A,0)),IF(M216="Critical",6,IF(M216="Significant",5,IF(M216="Moderate",3,2))))</f>
        <v>6</v>
      </c>
    </row>
    <row r="217" spans="1:27" ht="112.5" x14ac:dyDescent="0.25">
      <c r="A217" s="201" t="s">
        <v>2679</v>
      </c>
      <c r="B217" s="229" t="s">
        <v>215</v>
      </c>
      <c r="C217" s="229" t="s">
        <v>216</v>
      </c>
      <c r="D217" s="76" t="s">
        <v>217</v>
      </c>
      <c r="E217" s="76" t="s">
        <v>2680</v>
      </c>
      <c r="F217" s="208" t="s">
        <v>2681</v>
      </c>
      <c r="G217" s="208" t="s">
        <v>2682</v>
      </c>
      <c r="H217" s="76" t="s">
        <v>2683</v>
      </c>
      <c r="I217" s="209"/>
      <c r="J217" s="297"/>
      <c r="K217" s="210" t="s">
        <v>2684</v>
      </c>
      <c r="L217" s="205"/>
      <c r="M217" s="211" t="s">
        <v>182</v>
      </c>
      <c r="N217" s="211" t="s">
        <v>795</v>
      </c>
      <c r="O217" s="227" t="s">
        <v>2685</v>
      </c>
      <c r="P217" s="62"/>
      <c r="Q217" s="212" t="s">
        <v>2686</v>
      </c>
      <c r="R217" s="213" t="s">
        <v>2687</v>
      </c>
      <c r="S217" s="79" t="s">
        <v>2688</v>
      </c>
      <c r="T217" s="79" t="s">
        <v>2689</v>
      </c>
      <c r="U217" s="79" t="s">
        <v>2690</v>
      </c>
      <c r="V217" s="79" t="s">
        <v>2691</v>
      </c>
      <c r="W217" s="79" t="s">
        <v>2692</v>
      </c>
      <c r="X217" s="83" t="s">
        <v>247</v>
      </c>
      <c r="AA217" s="204">
        <f>IF(OR(J217="Fail",ISBLANK(J217)),INDEX('Issue Code Table'!C:C,MATCH(N:N,'Issue Code Table'!A:A,0)),IF(M217="Critical",6,IF(M217="Significant",5,IF(M217="Moderate",3,2))))</f>
        <v>5</v>
      </c>
    </row>
    <row r="218" spans="1:27" ht="112.5" x14ac:dyDescent="0.25">
      <c r="A218" s="201" t="s">
        <v>2693</v>
      </c>
      <c r="B218" s="229" t="s">
        <v>1293</v>
      </c>
      <c r="C218" s="229" t="s">
        <v>1294</v>
      </c>
      <c r="D218" s="76" t="s">
        <v>217</v>
      </c>
      <c r="E218" s="76" t="s">
        <v>2694</v>
      </c>
      <c r="F218" s="208" t="s">
        <v>2695</v>
      </c>
      <c r="G218" s="208" t="s">
        <v>2696</v>
      </c>
      <c r="H218" s="76" t="s">
        <v>2697</v>
      </c>
      <c r="I218" s="209"/>
      <c r="J218" s="297"/>
      <c r="K218" s="210" t="s">
        <v>2698</v>
      </c>
      <c r="L218" s="205"/>
      <c r="M218" s="211" t="s">
        <v>182</v>
      </c>
      <c r="N218" s="211" t="s">
        <v>795</v>
      </c>
      <c r="O218" s="227" t="s">
        <v>796</v>
      </c>
      <c r="P218" s="62"/>
      <c r="Q218" s="212" t="s">
        <v>2686</v>
      </c>
      <c r="R218" s="213" t="s">
        <v>2699</v>
      </c>
      <c r="S218" s="79" t="s">
        <v>2700</v>
      </c>
      <c r="T218" s="79" t="s">
        <v>2701</v>
      </c>
      <c r="U218" s="79" t="s">
        <v>357</v>
      </c>
      <c r="V218" s="79" t="s">
        <v>2702</v>
      </c>
      <c r="W218" s="79" t="s">
        <v>2703</v>
      </c>
      <c r="X218" s="83" t="s">
        <v>247</v>
      </c>
      <c r="AA218" s="204">
        <f>IF(OR(J218="Fail",ISBLANK(J218)),INDEX('Issue Code Table'!C:C,MATCH(N:N,'Issue Code Table'!A:A,0)),IF(M218="Critical",6,IF(M218="Significant",5,IF(M218="Moderate",3,2))))</f>
        <v>5</v>
      </c>
    </row>
    <row r="219" spans="1:27" ht="77.150000000000006" customHeight="1" x14ac:dyDescent="0.25">
      <c r="A219" s="201" t="s">
        <v>2704</v>
      </c>
      <c r="B219" s="229" t="s">
        <v>345</v>
      </c>
      <c r="C219" s="229" t="s">
        <v>346</v>
      </c>
      <c r="D219" s="230" t="s">
        <v>217</v>
      </c>
      <c r="E219" s="79" t="s">
        <v>2705</v>
      </c>
      <c r="F219" s="208" t="s">
        <v>2706</v>
      </c>
      <c r="G219" s="208" t="s">
        <v>2707</v>
      </c>
      <c r="H219" s="208" t="s">
        <v>2708</v>
      </c>
      <c r="I219" s="209"/>
      <c r="J219" s="297"/>
      <c r="K219" s="216" t="s">
        <v>2709</v>
      </c>
      <c r="L219" s="205"/>
      <c r="M219" s="231" t="s">
        <v>182</v>
      </c>
      <c r="N219" s="231" t="s">
        <v>795</v>
      </c>
      <c r="O219" s="231" t="s">
        <v>796</v>
      </c>
      <c r="P219" s="62"/>
      <c r="Q219" s="212" t="s">
        <v>2710</v>
      </c>
      <c r="R219" s="213" t="s">
        <v>2711</v>
      </c>
      <c r="S219" s="79" t="s">
        <v>2712</v>
      </c>
      <c r="T219" s="79" t="s">
        <v>2713</v>
      </c>
      <c r="U219" s="79"/>
      <c r="V219" s="79"/>
      <c r="W219" s="79" t="s">
        <v>2713</v>
      </c>
      <c r="X219" s="83" t="s">
        <v>247</v>
      </c>
      <c r="AA219" s="204">
        <f>IF(OR(J219="Fail",ISBLANK(J219)),INDEX('Issue Code Table'!C:C,MATCH(N:N,'Issue Code Table'!A:A,0)),IF(M219="Critical",6,IF(M219="Significant",5,IF(M219="Moderate",3,2))))</f>
        <v>5</v>
      </c>
    </row>
    <row r="220" spans="1:27" ht="150" x14ac:dyDescent="0.25">
      <c r="A220" s="201" t="s">
        <v>2714</v>
      </c>
      <c r="B220" s="229" t="s">
        <v>345</v>
      </c>
      <c r="C220" s="229" t="s">
        <v>346</v>
      </c>
      <c r="D220" s="230" t="s">
        <v>217</v>
      </c>
      <c r="E220" s="76" t="s">
        <v>2715</v>
      </c>
      <c r="F220" s="208" t="s">
        <v>2716</v>
      </c>
      <c r="G220" s="208" t="s">
        <v>2717</v>
      </c>
      <c r="H220" s="208" t="s">
        <v>2718</v>
      </c>
      <c r="I220" s="209"/>
      <c r="J220" s="297"/>
      <c r="K220" s="208" t="s">
        <v>2719</v>
      </c>
      <c r="L220" s="205"/>
      <c r="M220" s="231" t="s">
        <v>182</v>
      </c>
      <c r="N220" s="231" t="s">
        <v>795</v>
      </c>
      <c r="O220" s="231" t="s">
        <v>796</v>
      </c>
      <c r="P220" s="62"/>
      <c r="Q220" s="212" t="s">
        <v>2710</v>
      </c>
      <c r="R220" s="213" t="s">
        <v>2720</v>
      </c>
      <c r="S220" s="79" t="s">
        <v>2721</v>
      </c>
      <c r="T220" s="79" t="s">
        <v>2722</v>
      </c>
      <c r="U220" s="79" t="s">
        <v>2723</v>
      </c>
      <c r="V220" s="79" t="s">
        <v>2724</v>
      </c>
      <c r="W220" s="79" t="s">
        <v>2725</v>
      </c>
      <c r="X220" s="83" t="s">
        <v>247</v>
      </c>
      <c r="AA220" s="204">
        <f>IF(OR(J220="Fail",ISBLANK(J220)),INDEX('Issue Code Table'!C:C,MATCH(N:N,'Issue Code Table'!A:A,0)),IF(M220="Critical",6,IF(M220="Significant",5,IF(M220="Moderate",3,2))))</f>
        <v>5</v>
      </c>
    </row>
    <row r="221" spans="1:27" ht="112.5" x14ac:dyDescent="0.25">
      <c r="A221" s="201" t="s">
        <v>2726</v>
      </c>
      <c r="B221" s="229" t="s">
        <v>345</v>
      </c>
      <c r="C221" s="229" t="s">
        <v>346</v>
      </c>
      <c r="D221" s="230" t="s">
        <v>217</v>
      </c>
      <c r="E221" s="76" t="s">
        <v>2727</v>
      </c>
      <c r="F221" s="208" t="s">
        <v>2728</v>
      </c>
      <c r="G221" s="208" t="s">
        <v>2729</v>
      </c>
      <c r="H221" s="208" t="s">
        <v>2730</v>
      </c>
      <c r="I221" s="209"/>
      <c r="J221" s="297"/>
      <c r="K221" s="208" t="s">
        <v>2731</v>
      </c>
      <c r="L221" s="205"/>
      <c r="M221" s="231" t="s">
        <v>182</v>
      </c>
      <c r="N221" s="231" t="s">
        <v>795</v>
      </c>
      <c r="O221" s="231" t="s">
        <v>796</v>
      </c>
      <c r="P221" s="62"/>
      <c r="Q221" s="212" t="s">
        <v>2710</v>
      </c>
      <c r="R221" s="213" t="s">
        <v>2732</v>
      </c>
      <c r="S221" s="79" t="s">
        <v>2733</v>
      </c>
      <c r="T221" s="79" t="s">
        <v>2734</v>
      </c>
      <c r="U221" s="79" t="s">
        <v>2735</v>
      </c>
      <c r="V221" s="79" t="s">
        <v>2736</v>
      </c>
      <c r="W221" s="79" t="s">
        <v>2737</v>
      </c>
      <c r="X221" s="83" t="s">
        <v>247</v>
      </c>
      <c r="AA221" s="204">
        <f>IF(OR(J221="Fail",ISBLANK(J221)),INDEX('Issue Code Table'!C:C,MATCH(N:N,'Issue Code Table'!A:A,0)),IF(M221="Critical",6,IF(M221="Significant",5,IF(M221="Moderate",3,2))))</f>
        <v>5</v>
      </c>
    </row>
    <row r="222" spans="1:27" ht="400" x14ac:dyDescent="0.25">
      <c r="A222" s="201" t="s">
        <v>2738</v>
      </c>
      <c r="B222" s="229" t="s">
        <v>345</v>
      </c>
      <c r="C222" s="229" t="s">
        <v>346</v>
      </c>
      <c r="D222" s="230" t="s">
        <v>217</v>
      </c>
      <c r="E222" s="76" t="s">
        <v>2739</v>
      </c>
      <c r="F222" s="208" t="s">
        <v>2740</v>
      </c>
      <c r="G222" s="208" t="s">
        <v>2741</v>
      </c>
      <c r="H222" s="208" t="s">
        <v>2742</v>
      </c>
      <c r="I222" s="209"/>
      <c r="J222" s="297"/>
      <c r="K222" s="208" t="s">
        <v>2743</v>
      </c>
      <c r="L222" s="205"/>
      <c r="M222" s="231" t="s">
        <v>182</v>
      </c>
      <c r="N222" s="231" t="s">
        <v>795</v>
      </c>
      <c r="O222" s="231" t="s">
        <v>796</v>
      </c>
      <c r="P222" s="62"/>
      <c r="Q222" s="212" t="s">
        <v>2710</v>
      </c>
      <c r="R222" s="213" t="s">
        <v>2744</v>
      </c>
      <c r="S222" s="79" t="s">
        <v>2745</v>
      </c>
      <c r="T222" s="79" t="s">
        <v>2746</v>
      </c>
      <c r="U222" s="79" t="s">
        <v>2747</v>
      </c>
      <c r="V222" s="79" t="s">
        <v>2748</v>
      </c>
      <c r="W222" s="79" t="s">
        <v>2749</v>
      </c>
      <c r="X222" s="83" t="s">
        <v>247</v>
      </c>
      <c r="AA222" s="204">
        <f>IF(OR(J222="Fail",ISBLANK(J222)),INDEX('Issue Code Table'!C:C,MATCH(N:N,'Issue Code Table'!A:A,0)),IF(M222="Critical",6,IF(M222="Significant",5,IF(M222="Moderate",3,2))))</f>
        <v>5</v>
      </c>
    </row>
    <row r="223" spans="1:27" ht="137.5" x14ac:dyDescent="0.25">
      <c r="A223" s="201" t="s">
        <v>2750</v>
      </c>
      <c r="B223" s="229" t="s">
        <v>345</v>
      </c>
      <c r="C223" s="229" t="s">
        <v>346</v>
      </c>
      <c r="D223" s="230" t="s">
        <v>217</v>
      </c>
      <c r="E223" s="76" t="s">
        <v>2751</v>
      </c>
      <c r="F223" s="208" t="s">
        <v>2752</v>
      </c>
      <c r="G223" s="208" t="s">
        <v>2753</v>
      </c>
      <c r="H223" s="208" t="s">
        <v>2754</v>
      </c>
      <c r="I223" s="209"/>
      <c r="J223" s="297"/>
      <c r="K223" s="208" t="s">
        <v>2755</v>
      </c>
      <c r="L223" s="205"/>
      <c r="M223" s="231" t="s">
        <v>182</v>
      </c>
      <c r="N223" s="231" t="s">
        <v>795</v>
      </c>
      <c r="O223" s="231" t="s">
        <v>796</v>
      </c>
      <c r="P223" s="62"/>
      <c r="Q223" s="212" t="s">
        <v>2710</v>
      </c>
      <c r="R223" s="213" t="s">
        <v>2756</v>
      </c>
      <c r="S223" s="79" t="s">
        <v>2757</v>
      </c>
      <c r="T223" s="79" t="s">
        <v>2758</v>
      </c>
      <c r="U223" s="79" t="s">
        <v>2759</v>
      </c>
      <c r="V223" s="79" t="s">
        <v>2760</v>
      </c>
      <c r="W223" s="79" t="s">
        <v>2761</v>
      </c>
      <c r="X223" s="83" t="s">
        <v>247</v>
      </c>
      <c r="AA223" s="204">
        <f>IF(OR(J223="Fail",ISBLANK(J223)),INDEX('Issue Code Table'!C:C,MATCH(N:N,'Issue Code Table'!A:A,0)),IF(M223="Critical",6,IF(M223="Significant",5,IF(M223="Moderate",3,2))))</f>
        <v>5</v>
      </c>
    </row>
    <row r="224" spans="1:27" ht="100" x14ac:dyDescent="0.25">
      <c r="A224" s="201" t="s">
        <v>2762</v>
      </c>
      <c r="B224" s="229" t="s">
        <v>345</v>
      </c>
      <c r="C224" s="229" t="s">
        <v>346</v>
      </c>
      <c r="D224" s="230" t="s">
        <v>217</v>
      </c>
      <c r="E224" s="76" t="s">
        <v>2763</v>
      </c>
      <c r="F224" s="208" t="s">
        <v>2764</v>
      </c>
      <c r="G224" s="208" t="s">
        <v>2765</v>
      </c>
      <c r="H224" s="208" t="s">
        <v>2766</v>
      </c>
      <c r="I224" s="209"/>
      <c r="J224" s="297"/>
      <c r="K224" s="208" t="s">
        <v>2767</v>
      </c>
      <c r="L224" s="205"/>
      <c r="M224" s="231" t="s">
        <v>182</v>
      </c>
      <c r="N224" s="231" t="s">
        <v>795</v>
      </c>
      <c r="O224" s="231" t="s">
        <v>796</v>
      </c>
      <c r="P224" s="62"/>
      <c r="Q224" s="212" t="s">
        <v>2710</v>
      </c>
      <c r="R224" s="213" t="s">
        <v>2768</v>
      </c>
      <c r="S224" s="79" t="s">
        <v>2769</v>
      </c>
      <c r="T224" s="79" t="s">
        <v>2770</v>
      </c>
      <c r="U224" s="79" t="s">
        <v>2771</v>
      </c>
      <c r="V224" s="79" t="s">
        <v>2772</v>
      </c>
      <c r="W224" s="79" t="s">
        <v>2773</v>
      </c>
      <c r="X224" s="83" t="s">
        <v>247</v>
      </c>
      <c r="AA224" s="204">
        <f>IF(OR(J224="Fail",ISBLANK(J224)),INDEX('Issue Code Table'!C:C,MATCH(N:N,'Issue Code Table'!A:A,0)),IF(M224="Critical",6,IF(M224="Significant",5,IF(M224="Moderate",3,2))))</f>
        <v>5</v>
      </c>
    </row>
    <row r="225" spans="1:27" ht="100" x14ac:dyDescent="0.25">
      <c r="A225" s="201" t="s">
        <v>2774</v>
      </c>
      <c r="B225" s="229" t="s">
        <v>345</v>
      </c>
      <c r="C225" s="229" t="s">
        <v>346</v>
      </c>
      <c r="D225" s="230" t="s">
        <v>217</v>
      </c>
      <c r="E225" s="76" t="s">
        <v>2775</v>
      </c>
      <c r="F225" s="208" t="s">
        <v>2776</v>
      </c>
      <c r="G225" s="208" t="s">
        <v>2777</v>
      </c>
      <c r="H225" s="208" t="s">
        <v>2778</v>
      </c>
      <c r="I225" s="209"/>
      <c r="J225" s="297"/>
      <c r="K225" s="208" t="s">
        <v>2779</v>
      </c>
      <c r="L225" s="205"/>
      <c r="M225" s="231" t="s">
        <v>182</v>
      </c>
      <c r="N225" s="231" t="s">
        <v>795</v>
      </c>
      <c r="O225" s="231" t="s">
        <v>796</v>
      </c>
      <c r="P225" s="62"/>
      <c r="Q225" s="212" t="s">
        <v>2710</v>
      </c>
      <c r="R225" s="213" t="s">
        <v>2780</v>
      </c>
      <c r="S225" s="79" t="s">
        <v>2781</v>
      </c>
      <c r="T225" s="79" t="s">
        <v>2782</v>
      </c>
      <c r="U225" s="79" t="s">
        <v>2783</v>
      </c>
      <c r="V225" s="79" t="s">
        <v>2784</v>
      </c>
      <c r="W225" s="79" t="s">
        <v>2785</v>
      </c>
      <c r="X225" s="83" t="s">
        <v>247</v>
      </c>
      <c r="AA225" s="204">
        <f>IF(OR(J225="Fail",ISBLANK(J225)),INDEX('Issue Code Table'!C:C,MATCH(N:N,'Issue Code Table'!A:A,0)),IF(M225="Critical",6,IF(M225="Significant",5,IF(M225="Moderate",3,2))))</f>
        <v>5</v>
      </c>
    </row>
    <row r="226" spans="1:27" ht="112.5" x14ac:dyDescent="0.25">
      <c r="A226" s="201" t="s">
        <v>2786</v>
      </c>
      <c r="B226" s="79" t="s">
        <v>215</v>
      </c>
      <c r="C226" s="79" t="s">
        <v>216</v>
      </c>
      <c r="D226" s="221" t="s">
        <v>217</v>
      </c>
      <c r="E226" s="76" t="s">
        <v>2787</v>
      </c>
      <c r="F226" s="208" t="s">
        <v>2788</v>
      </c>
      <c r="G226" s="208" t="s">
        <v>2789</v>
      </c>
      <c r="H226" s="221" t="s">
        <v>2177</v>
      </c>
      <c r="I226" s="221"/>
      <c r="J226" s="297"/>
      <c r="K226" s="79" t="s">
        <v>2178</v>
      </c>
      <c r="L226" s="205"/>
      <c r="M226" s="222" t="s">
        <v>223</v>
      </c>
      <c r="N226" s="222" t="s">
        <v>2057</v>
      </c>
      <c r="O226" s="223" t="s">
        <v>2058</v>
      </c>
      <c r="P226" s="62"/>
      <c r="Q226" s="212" t="s">
        <v>2710</v>
      </c>
      <c r="R226" s="213" t="s">
        <v>2790</v>
      </c>
      <c r="S226" s="79" t="s">
        <v>2791</v>
      </c>
      <c r="T226" s="79" t="s">
        <v>2792</v>
      </c>
      <c r="U226" s="79" t="s">
        <v>2793</v>
      </c>
      <c r="V226" s="79" t="s">
        <v>2794</v>
      </c>
      <c r="W226" s="262" t="s">
        <v>2795</v>
      </c>
      <c r="X226" s="83"/>
      <c r="AA226" s="204">
        <f>IF(OR(J226="Fail",ISBLANK(J226)),INDEX('Issue Code Table'!C:C,MATCH(N:N,'Issue Code Table'!A:A,0)),IF(M226="Critical",6,IF(M226="Significant",5,IF(M226="Moderate",3,2))))</f>
        <v>5</v>
      </c>
    </row>
    <row r="227" spans="1:27" ht="125" x14ac:dyDescent="0.25">
      <c r="A227" s="201" t="s">
        <v>2796</v>
      </c>
      <c r="B227" s="76" t="s">
        <v>2797</v>
      </c>
      <c r="C227" s="76" t="s">
        <v>2798</v>
      </c>
      <c r="D227" s="76" t="s">
        <v>217</v>
      </c>
      <c r="E227" s="76" t="s">
        <v>2799</v>
      </c>
      <c r="F227" s="208" t="s">
        <v>2800</v>
      </c>
      <c r="G227" s="208" t="s">
        <v>2801</v>
      </c>
      <c r="H227" s="76" t="s">
        <v>2802</v>
      </c>
      <c r="I227" s="209"/>
      <c r="J227" s="297"/>
      <c r="K227" s="210" t="s">
        <v>2803</v>
      </c>
      <c r="L227" s="205"/>
      <c r="M227" s="211" t="s">
        <v>223</v>
      </c>
      <c r="N227" s="211" t="s">
        <v>846</v>
      </c>
      <c r="O227" s="227" t="s">
        <v>847</v>
      </c>
      <c r="P227" s="62"/>
      <c r="Q227" s="212" t="s">
        <v>2804</v>
      </c>
      <c r="R227" s="213" t="s">
        <v>2805</v>
      </c>
      <c r="S227" s="79" t="s">
        <v>2806</v>
      </c>
      <c r="T227" s="79" t="s">
        <v>2807</v>
      </c>
      <c r="U227" s="79" t="s">
        <v>357</v>
      </c>
      <c r="V227" s="79" t="s">
        <v>2808</v>
      </c>
      <c r="W227" s="79" t="s">
        <v>2809</v>
      </c>
      <c r="X227" s="83"/>
      <c r="AA227" s="204">
        <f>IF(OR(J227="Fail",ISBLANK(J227)),INDEX('Issue Code Table'!C:C,MATCH(N:N,'Issue Code Table'!A:A,0)),IF(M227="Critical",6,IF(M227="Significant",5,IF(M227="Moderate",3,2))))</f>
        <v>4</v>
      </c>
    </row>
    <row r="228" spans="1:27" ht="312.5" x14ac:dyDescent="0.25">
      <c r="A228" s="201" t="s">
        <v>2810</v>
      </c>
      <c r="B228" s="76" t="s">
        <v>1602</v>
      </c>
      <c r="C228" s="76" t="s">
        <v>1603</v>
      </c>
      <c r="D228" s="76" t="s">
        <v>217</v>
      </c>
      <c r="E228" s="76" t="s">
        <v>2811</v>
      </c>
      <c r="F228" s="208" t="s">
        <v>2812</v>
      </c>
      <c r="G228" s="208" t="s">
        <v>2813</v>
      </c>
      <c r="H228" s="76" t="s">
        <v>2814</v>
      </c>
      <c r="I228" s="209"/>
      <c r="J228" s="297"/>
      <c r="K228" s="210" t="s">
        <v>2815</v>
      </c>
      <c r="L228" s="205"/>
      <c r="M228" s="211" t="s">
        <v>309</v>
      </c>
      <c r="N228" s="211" t="s">
        <v>2291</v>
      </c>
      <c r="O228" s="227" t="s">
        <v>2292</v>
      </c>
      <c r="P228" s="62"/>
      <c r="Q228" s="212" t="s">
        <v>2804</v>
      </c>
      <c r="R228" s="213" t="s">
        <v>2816</v>
      </c>
      <c r="S228" s="79" t="s">
        <v>1610</v>
      </c>
      <c r="T228" s="79" t="s">
        <v>2817</v>
      </c>
      <c r="U228" s="79" t="s">
        <v>2818</v>
      </c>
      <c r="V228" s="79" t="s">
        <v>2819</v>
      </c>
      <c r="W228" s="79" t="s">
        <v>2820</v>
      </c>
      <c r="X228" s="83"/>
      <c r="AA228" s="204">
        <f>IF(OR(J228="Fail",ISBLANK(J228)),INDEX('Issue Code Table'!C:C,MATCH(N:N,'Issue Code Table'!A:A,0)),IF(M228="Critical",6,IF(M228="Significant",5,IF(M228="Moderate",3,2))))</f>
        <v>2</v>
      </c>
    </row>
    <row r="229" spans="1:27" ht="125" x14ac:dyDescent="0.25">
      <c r="A229" s="201" t="s">
        <v>2821</v>
      </c>
      <c r="B229" s="76" t="s">
        <v>2797</v>
      </c>
      <c r="C229" s="76" t="s">
        <v>2798</v>
      </c>
      <c r="D229" s="76" t="s">
        <v>217</v>
      </c>
      <c r="E229" s="76" t="s">
        <v>2822</v>
      </c>
      <c r="F229" s="208" t="s">
        <v>2800</v>
      </c>
      <c r="G229" s="208" t="s">
        <v>2823</v>
      </c>
      <c r="H229" s="76" t="s">
        <v>2824</v>
      </c>
      <c r="I229" s="209"/>
      <c r="J229" s="297"/>
      <c r="K229" s="210" t="s">
        <v>2825</v>
      </c>
      <c r="L229" s="205"/>
      <c r="M229" s="211" t="s">
        <v>223</v>
      </c>
      <c r="N229" s="211" t="s">
        <v>846</v>
      </c>
      <c r="O229" s="227" t="s">
        <v>847</v>
      </c>
      <c r="P229" s="62"/>
      <c r="Q229" s="212" t="s">
        <v>2826</v>
      </c>
      <c r="R229" s="213" t="s">
        <v>2827</v>
      </c>
      <c r="S229" s="79" t="s">
        <v>2806</v>
      </c>
      <c r="T229" s="79" t="s">
        <v>2828</v>
      </c>
      <c r="U229" s="79" t="s">
        <v>357</v>
      </c>
      <c r="V229" s="79" t="s">
        <v>2829</v>
      </c>
      <c r="W229" s="79" t="s">
        <v>2830</v>
      </c>
      <c r="X229" s="83"/>
      <c r="AA229" s="204">
        <f>IF(OR(J229="Fail",ISBLANK(J229)),INDEX('Issue Code Table'!C:C,MATCH(N:N,'Issue Code Table'!A:A,0)),IF(M229="Critical",6,IF(M229="Significant",5,IF(M229="Moderate",3,2))))</f>
        <v>4</v>
      </c>
    </row>
    <row r="230" spans="1:27" ht="312.5" x14ac:dyDescent="0.25">
      <c r="A230" s="201" t="s">
        <v>2831</v>
      </c>
      <c r="B230" s="76" t="s">
        <v>1602</v>
      </c>
      <c r="C230" s="76" t="s">
        <v>1603</v>
      </c>
      <c r="D230" s="76" t="s">
        <v>217</v>
      </c>
      <c r="E230" s="76" t="s">
        <v>2832</v>
      </c>
      <c r="F230" s="208" t="s">
        <v>2833</v>
      </c>
      <c r="G230" s="208" t="s">
        <v>2834</v>
      </c>
      <c r="H230" s="76" t="s">
        <v>2835</v>
      </c>
      <c r="I230" s="209"/>
      <c r="J230" s="297"/>
      <c r="K230" s="210" t="s">
        <v>2836</v>
      </c>
      <c r="L230" s="205"/>
      <c r="M230" s="211" t="s">
        <v>309</v>
      </c>
      <c r="N230" s="211" t="s">
        <v>2291</v>
      </c>
      <c r="O230" s="227" t="s">
        <v>2292</v>
      </c>
      <c r="P230" s="62"/>
      <c r="Q230" s="212" t="s">
        <v>2826</v>
      </c>
      <c r="R230" s="213" t="s">
        <v>2837</v>
      </c>
      <c r="S230" s="79" t="s">
        <v>1610</v>
      </c>
      <c r="T230" s="79" t="s">
        <v>2838</v>
      </c>
      <c r="U230" s="79" t="s">
        <v>2818</v>
      </c>
      <c r="V230" s="79" t="s">
        <v>2839</v>
      </c>
      <c r="W230" s="79" t="s">
        <v>2840</v>
      </c>
      <c r="X230" s="83"/>
      <c r="AA230" s="204">
        <f>IF(OR(J230="Fail",ISBLANK(J230)),INDEX('Issue Code Table'!C:C,MATCH(N:N,'Issue Code Table'!A:A,0)),IF(M230="Critical",6,IF(M230="Significant",5,IF(M230="Moderate",3,2))))</f>
        <v>2</v>
      </c>
    </row>
    <row r="231" spans="1:27" ht="125" x14ac:dyDescent="0.25">
      <c r="A231" s="201" t="s">
        <v>2841</v>
      </c>
      <c r="B231" s="76" t="s">
        <v>2797</v>
      </c>
      <c r="C231" s="76" t="s">
        <v>2798</v>
      </c>
      <c r="D231" s="76" t="s">
        <v>217</v>
      </c>
      <c r="E231" s="76" t="s">
        <v>2842</v>
      </c>
      <c r="F231" s="208" t="s">
        <v>2800</v>
      </c>
      <c r="G231" s="208" t="s">
        <v>2843</v>
      </c>
      <c r="H231" s="76" t="s">
        <v>2844</v>
      </c>
      <c r="I231" s="209"/>
      <c r="J231" s="297"/>
      <c r="K231" s="210" t="s">
        <v>2845</v>
      </c>
      <c r="L231" s="205"/>
      <c r="M231" s="211" t="s">
        <v>223</v>
      </c>
      <c r="N231" s="211" t="s">
        <v>846</v>
      </c>
      <c r="O231" s="227" t="s">
        <v>847</v>
      </c>
      <c r="P231" s="62"/>
      <c r="Q231" s="212" t="s">
        <v>2846</v>
      </c>
      <c r="R231" s="213" t="s">
        <v>2847</v>
      </c>
      <c r="S231" s="79" t="s">
        <v>2806</v>
      </c>
      <c r="T231" s="79" t="s">
        <v>2848</v>
      </c>
      <c r="U231" s="79" t="s">
        <v>357</v>
      </c>
      <c r="V231" s="79" t="s">
        <v>2849</v>
      </c>
      <c r="W231" s="79" t="s">
        <v>2850</v>
      </c>
      <c r="X231" s="83"/>
      <c r="AA231" s="204">
        <f>IF(OR(J231="Fail",ISBLANK(J231)),INDEX('Issue Code Table'!C:C,MATCH(N:N,'Issue Code Table'!A:A,0)),IF(M231="Critical",6,IF(M231="Significant",5,IF(M231="Moderate",3,2))))</f>
        <v>4</v>
      </c>
    </row>
    <row r="232" spans="1:27" ht="312.5" x14ac:dyDescent="0.25">
      <c r="A232" s="201" t="s">
        <v>2851</v>
      </c>
      <c r="B232" s="76" t="s">
        <v>1602</v>
      </c>
      <c r="C232" s="76" t="s">
        <v>1603</v>
      </c>
      <c r="D232" s="76" t="s">
        <v>217</v>
      </c>
      <c r="E232" s="76" t="s">
        <v>2852</v>
      </c>
      <c r="F232" s="208" t="s">
        <v>2812</v>
      </c>
      <c r="G232" s="208" t="s">
        <v>2853</v>
      </c>
      <c r="H232" s="76" t="s">
        <v>2854</v>
      </c>
      <c r="I232" s="209"/>
      <c r="J232" s="297"/>
      <c r="K232" s="210" t="s">
        <v>2855</v>
      </c>
      <c r="L232" s="205"/>
      <c r="M232" s="211" t="s">
        <v>309</v>
      </c>
      <c r="N232" s="211" t="s">
        <v>2291</v>
      </c>
      <c r="O232" s="227" t="s">
        <v>2292</v>
      </c>
      <c r="P232" s="62"/>
      <c r="Q232" s="212" t="s">
        <v>2846</v>
      </c>
      <c r="R232" s="213" t="s">
        <v>2856</v>
      </c>
      <c r="S232" s="79" t="s">
        <v>2857</v>
      </c>
      <c r="T232" s="79" t="s">
        <v>2858</v>
      </c>
      <c r="U232" s="79" t="s">
        <v>2818</v>
      </c>
      <c r="V232" s="79" t="s">
        <v>2859</v>
      </c>
      <c r="W232" s="79" t="s">
        <v>2860</v>
      </c>
      <c r="X232" s="83"/>
      <c r="AA232" s="204">
        <f>IF(OR(J232="Fail",ISBLANK(J232)),INDEX('Issue Code Table'!C:C,MATCH(N:N,'Issue Code Table'!A:A,0)),IF(M232="Critical",6,IF(M232="Significant",5,IF(M232="Moderate",3,2))))</f>
        <v>2</v>
      </c>
    </row>
    <row r="233" spans="1:27" ht="125" x14ac:dyDescent="0.25">
      <c r="A233" s="201" t="s">
        <v>2861</v>
      </c>
      <c r="B233" s="76" t="s">
        <v>2797</v>
      </c>
      <c r="C233" s="76" t="s">
        <v>2798</v>
      </c>
      <c r="D233" s="76" t="s">
        <v>217</v>
      </c>
      <c r="E233" s="76" t="s">
        <v>2862</v>
      </c>
      <c r="F233" s="208" t="s">
        <v>2800</v>
      </c>
      <c r="G233" s="208" t="s">
        <v>2863</v>
      </c>
      <c r="H233" s="76" t="s">
        <v>2864</v>
      </c>
      <c r="I233" s="209"/>
      <c r="J233" s="297"/>
      <c r="K233" s="210" t="s">
        <v>2865</v>
      </c>
      <c r="L233" s="205"/>
      <c r="M233" s="211" t="s">
        <v>223</v>
      </c>
      <c r="N233" s="211" t="s">
        <v>846</v>
      </c>
      <c r="O233" s="227" t="s">
        <v>847</v>
      </c>
      <c r="P233" s="62"/>
      <c r="Q233" s="212" t="s">
        <v>2866</v>
      </c>
      <c r="R233" s="213" t="s">
        <v>2867</v>
      </c>
      <c r="S233" s="79" t="s">
        <v>2806</v>
      </c>
      <c r="T233" s="79" t="s">
        <v>2868</v>
      </c>
      <c r="U233" s="79" t="s">
        <v>357</v>
      </c>
      <c r="V233" s="79" t="s">
        <v>2869</v>
      </c>
      <c r="W233" s="79" t="s">
        <v>2870</v>
      </c>
      <c r="X233" s="83"/>
      <c r="AA233" s="204">
        <f>IF(OR(J233="Fail",ISBLANK(J233)),INDEX('Issue Code Table'!C:C,MATCH(N:N,'Issue Code Table'!A:A,0)),IF(M233="Critical",6,IF(M233="Significant",5,IF(M233="Moderate",3,2))))</f>
        <v>4</v>
      </c>
    </row>
    <row r="234" spans="1:27" ht="312.5" x14ac:dyDescent="0.25">
      <c r="A234" s="201" t="s">
        <v>2871</v>
      </c>
      <c r="B234" s="76" t="s">
        <v>1602</v>
      </c>
      <c r="C234" s="76" t="s">
        <v>1603</v>
      </c>
      <c r="D234" s="76" t="s">
        <v>217</v>
      </c>
      <c r="E234" s="76" t="s">
        <v>2872</v>
      </c>
      <c r="F234" s="208" t="s">
        <v>2812</v>
      </c>
      <c r="G234" s="208" t="s">
        <v>2873</v>
      </c>
      <c r="H234" s="76" t="s">
        <v>2874</v>
      </c>
      <c r="I234" s="209"/>
      <c r="J234" s="297"/>
      <c r="K234" s="210" t="s">
        <v>2875</v>
      </c>
      <c r="L234" s="205"/>
      <c r="M234" s="211" t="s">
        <v>309</v>
      </c>
      <c r="N234" s="211" t="s">
        <v>2291</v>
      </c>
      <c r="O234" s="227" t="s">
        <v>2292</v>
      </c>
      <c r="P234" s="62"/>
      <c r="Q234" s="212" t="s">
        <v>2866</v>
      </c>
      <c r="R234" s="213" t="s">
        <v>2876</v>
      </c>
      <c r="S234" s="79" t="s">
        <v>2857</v>
      </c>
      <c r="T234" s="79" t="s">
        <v>2877</v>
      </c>
      <c r="U234" s="79" t="s">
        <v>2818</v>
      </c>
      <c r="V234" s="79" t="s">
        <v>2878</v>
      </c>
      <c r="W234" s="79" t="s">
        <v>2879</v>
      </c>
      <c r="X234" s="83"/>
      <c r="AA234" s="204">
        <f>IF(OR(J234="Fail",ISBLANK(J234)),INDEX('Issue Code Table'!C:C,MATCH(N:N,'Issue Code Table'!A:A,0)),IF(M234="Critical",6,IF(M234="Significant",5,IF(M234="Moderate",3,2))))</f>
        <v>2</v>
      </c>
    </row>
    <row r="235" spans="1:27" ht="150" x14ac:dyDescent="0.25">
      <c r="A235" s="201" t="s">
        <v>2880</v>
      </c>
      <c r="B235" s="217" t="s">
        <v>854</v>
      </c>
      <c r="C235" s="76" t="s">
        <v>855</v>
      </c>
      <c r="D235" s="76" t="s">
        <v>217</v>
      </c>
      <c r="E235" s="76" t="s">
        <v>2881</v>
      </c>
      <c r="F235" s="208" t="s">
        <v>2882</v>
      </c>
      <c r="G235" s="208" t="s">
        <v>2883</v>
      </c>
      <c r="H235" s="76" t="s">
        <v>2884</v>
      </c>
      <c r="I235" s="209"/>
      <c r="J235" s="297"/>
      <c r="K235" s="210" t="s">
        <v>2885</v>
      </c>
      <c r="L235" s="205"/>
      <c r="M235" s="211" t="s">
        <v>182</v>
      </c>
      <c r="N235" s="211" t="s">
        <v>2886</v>
      </c>
      <c r="O235" s="227" t="s">
        <v>2887</v>
      </c>
      <c r="P235" s="62"/>
      <c r="Q235" s="212" t="s">
        <v>2888</v>
      </c>
      <c r="R235" s="213" t="s">
        <v>2889</v>
      </c>
      <c r="S235" s="79" t="s">
        <v>2890</v>
      </c>
      <c r="T235" s="79" t="s">
        <v>2891</v>
      </c>
      <c r="U235" s="79" t="s">
        <v>357</v>
      </c>
      <c r="V235" s="79" t="s">
        <v>2892</v>
      </c>
      <c r="W235" s="79" t="s">
        <v>2893</v>
      </c>
      <c r="X235" s="83" t="s">
        <v>247</v>
      </c>
      <c r="AA235" s="204">
        <f>IF(OR(J235="Fail",ISBLANK(J235)),INDEX('Issue Code Table'!C:C,MATCH(N:N,'Issue Code Table'!A:A,0)),IF(M235="Critical",6,IF(M235="Significant",5,IF(M235="Moderate",3,2))))</f>
        <v>5</v>
      </c>
    </row>
    <row r="236" spans="1:27" ht="112.5" x14ac:dyDescent="0.25">
      <c r="A236" s="201" t="s">
        <v>2894</v>
      </c>
      <c r="B236" s="217" t="s">
        <v>345</v>
      </c>
      <c r="C236" s="76" t="s">
        <v>346</v>
      </c>
      <c r="D236" s="76" t="s">
        <v>217</v>
      </c>
      <c r="E236" s="76" t="s">
        <v>2895</v>
      </c>
      <c r="F236" s="208" t="s">
        <v>2896</v>
      </c>
      <c r="G236" s="208" t="s">
        <v>2897</v>
      </c>
      <c r="H236" s="76" t="s">
        <v>2898</v>
      </c>
      <c r="I236" s="209"/>
      <c r="J236" s="297"/>
      <c r="K236" s="210" t="s">
        <v>2899</v>
      </c>
      <c r="L236" s="205"/>
      <c r="M236" s="211" t="s">
        <v>182</v>
      </c>
      <c r="N236" s="211" t="s">
        <v>2886</v>
      </c>
      <c r="O236" s="227" t="s">
        <v>2887</v>
      </c>
      <c r="P236" s="62"/>
      <c r="Q236" s="212" t="s">
        <v>2888</v>
      </c>
      <c r="R236" s="213" t="s">
        <v>2900</v>
      </c>
      <c r="S236" s="79" t="s">
        <v>2901</v>
      </c>
      <c r="T236" s="79" t="s">
        <v>2902</v>
      </c>
      <c r="U236" s="79" t="s">
        <v>357</v>
      </c>
      <c r="V236" s="79" t="s">
        <v>2903</v>
      </c>
      <c r="W236" s="79" t="s">
        <v>2904</v>
      </c>
      <c r="X236" s="83" t="s">
        <v>247</v>
      </c>
      <c r="AA236" s="204">
        <f>IF(OR(J236="Fail",ISBLANK(J236)),INDEX('Issue Code Table'!C:C,MATCH(N:N,'Issue Code Table'!A:A,0)),IF(M236="Critical",6,IF(M236="Significant",5,IF(M236="Moderate",3,2))))</f>
        <v>5</v>
      </c>
    </row>
    <row r="237" spans="1:27" ht="187.5" x14ac:dyDescent="0.25">
      <c r="A237" s="201" t="s">
        <v>2905</v>
      </c>
      <c r="B237" s="217" t="s">
        <v>345</v>
      </c>
      <c r="C237" s="76" t="s">
        <v>346</v>
      </c>
      <c r="D237" s="76" t="s">
        <v>217</v>
      </c>
      <c r="E237" s="76" t="s">
        <v>2906</v>
      </c>
      <c r="F237" s="208" t="s">
        <v>2907</v>
      </c>
      <c r="G237" s="208" t="s">
        <v>2908</v>
      </c>
      <c r="H237" s="76" t="s">
        <v>2909</v>
      </c>
      <c r="I237" s="209"/>
      <c r="J237" s="297"/>
      <c r="K237" s="210" t="s">
        <v>2910</v>
      </c>
      <c r="L237" s="205"/>
      <c r="M237" s="211" t="s">
        <v>182</v>
      </c>
      <c r="N237" s="211" t="s">
        <v>795</v>
      </c>
      <c r="O237" s="227" t="s">
        <v>796</v>
      </c>
      <c r="P237" s="62"/>
      <c r="Q237" s="212" t="s">
        <v>2888</v>
      </c>
      <c r="R237" s="213" t="s">
        <v>2911</v>
      </c>
      <c r="S237" s="79" t="s">
        <v>2912</v>
      </c>
      <c r="T237" s="79" t="s">
        <v>2913</v>
      </c>
      <c r="U237" s="79" t="s">
        <v>357</v>
      </c>
      <c r="V237" s="79" t="s">
        <v>2914</v>
      </c>
      <c r="W237" s="79" t="s">
        <v>2915</v>
      </c>
      <c r="X237" s="83" t="s">
        <v>247</v>
      </c>
      <c r="AA237" s="204">
        <f>IF(OR(J237="Fail",ISBLANK(J237)),INDEX('Issue Code Table'!C:C,MATCH(N:N,'Issue Code Table'!A:A,0)),IF(M237="Critical",6,IF(M237="Significant",5,IF(M237="Moderate",3,2))))</f>
        <v>5</v>
      </c>
    </row>
    <row r="238" spans="1:27" ht="137.5" x14ac:dyDescent="0.25">
      <c r="A238" s="201" t="s">
        <v>2916</v>
      </c>
      <c r="B238" s="79" t="s">
        <v>215</v>
      </c>
      <c r="C238" s="79" t="s">
        <v>216</v>
      </c>
      <c r="D238" s="221" t="s">
        <v>217</v>
      </c>
      <c r="E238" s="76" t="s">
        <v>2917</v>
      </c>
      <c r="F238" s="208" t="s">
        <v>2918</v>
      </c>
      <c r="G238" s="208" t="s">
        <v>2919</v>
      </c>
      <c r="H238" s="221" t="s">
        <v>2920</v>
      </c>
      <c r="I238" s="221"/>
      <c r="J238" s="297"/>
      <c r="K238" s="79" t="s">
        <v>2921</v>
      </c>
      <c r="L238" s="205"/>
      <c r="M238" s="222" t="s">
        <v>182</v>
      </c>
      <c r="N238" s="222" t="s">
        <v>795</v>
      </c>
      <c r="O238" s="223" t="s">
        <v>796</v>
      </c>
      <c r="P238" s="62"/>
      <c r="Q238" s="212" t="s">
        <v>2922</v>
      </c>
      <c r="R238" s="213" t="s">
        <v>2923</v>
      </c>
      <c r="S238" s="79" t="s">
        <v>2924</v>
      </c>
      <c r="T238" s="79" t="s">
        <v>2925</v>
      </c>
      <c r="U238" s="79" t="s">
        <v>2926</v>
      </c>
      <c r="V238" s="79" t="s">
        <v>2927</v>
      </c>
      <c r="W238" s="79" t="s">
        <v>2928</v>
      </c>
      <c r="X238" s="83" t="s">
        <v>247</v>
      </c>
      <c r="AA238" s="204">
        <f>IF(OR(J238="Fail",ISBLANK(J238)),INDEX('Issue Code Table'!C:C,MATCH(N:N,'Issue Code Table'!A:A,0)),IF(M238="Critical",6,IF(M238="Significant",5,IF(M238="Moderate",3,2))))</f>
        <v>5</v>
      </c>
    </row>
    <row r="239" spans="1:27" ht="137.5" x14ac:dyDescent="0.25">
      <c r="A239" s="201" t="s">
        <v>2929</v>
      </c>
      <c r="B239" s="237" t="s">
        <v>345</v>
      </c>
      <c r="C239" s="238" t="s">
        <v>346</v>
      </c>
      <c r="D239" s="238" t="s">
        <v>217</v>
      </c>
      <c r="E239" s="239" t="s">
        <v>2930</v>
      </c>
      <c r="F239" s="218" t="s">
        <v>2931</v>
      </c>
      <c r="G239" s="218" t="s">
        <v>2932</v>
      </c>
      <c r="H239" s="221" t="s">
        <v>2933</v>
      </c>
      <c r="I239" s="221"/>
      <c r="J239" s="297"/>
      <c r="K239" s="221" t="s">
        <v>2934</v>
      </c>
      <c r="L239" s="240"/>
      <c r="M239" s="241" t="s">
        <v>182</v>
      </c>
      <c r="N239" s="241" t="s">
        <v>795</v>
      </c>
      <c r="O239" s="242" t="s">
        <v>796</v>
      </c>
      <c r="P239" s="62"/>
      <c r="Q239" s="212" t="s">
        <v>2922</v>
      </c>
      <c r="R239" s="213" t="s">
        <v>2935</v>
      </c>
      <c r="S239" s="218" t="s">
        <v>2936</v>
      </c>
      <c r="T239" s="218" t="s">
        <v>2937</v>
      </c>
      <c r="U239" s="218" t="s">
        <v>2926</v>
      </c>
      <c r="V239" s="218" t="s">
        <v>2927</v>
      </c>
      <c r="W239" s="239" t="s">
        <v>2938</v>
      </c>
      <c r="X239" s="287" t="s">
        <v>247</v>
      </c>
      <c r="AA239" s="204">
        <f>IF(OR(J239="Fail",ISBLANK(J239)),INDEX('Issue Code Table'!C:C,MATCH(N:N,'Issue Code Table'!A:A,0)),IF(M239="Critical",6,IF(M239="Significant",5,IF(M239="Moderate",3,2))))</f>
        <v>5</v>
      </c>
    </row>
    <row r="240" spans="1:27" ht="150" x14ac:dyDescent="0.25">
      <c r="A240" s="201" t="s">
        <v>2939</v>
      </c>
      <c r="B240" s="217" t="s">
        <v>215</v>
      </c>
      <c r="C240" s="76" t="s">
        <v>216</v>
      </c>
      <c r="D240" s="76" t="s">
        <v>217</v>
      </c>
      <c r="E240" s="76" t="s">
        <v>2940</v>
      </c>
      <c r="F240" s="208" t="s">
        <v>2941</v>
      </c>
      <c r="G240" s="208" t="s">
        <v>2942</v>
      </c>
      <c r="H240" s="76" t="s">
        <v>2943</v>
      </c>
      <c r="I240" s="209"/>
      <c r="J240" s="297"/>
      <c r="K240" s="210" t="s">
        <v>2944</v>
      </c>
      <c r="L240" s="205"/>
      <c r="M240" s="211" t="s">
        <v>182</v>
      </c>
      <c r="N240" s="211" t="s">
        <v>1339</v>
      </c>
      <c r="O240" s="227" t="s">
        <v>1340</v>
      </c>
      <c r="P240" s="62"/>
      <c r="Q240" s="212" t="s">
        <v>2945</v>
      </c>
      <c r="R240" s="213" t="s">
        <v>2946</v>
      </c>
      <c r="S240" s="79" t="s">
        <v>2947</v>
      </c>
      <c r="T240" s="79" t="s">
        <v>2948</v>
      </c>
      <c r="U240" s="79" t="s">
        <v>2949</v>
      </c>
      <c r="V240" s="79" t="s">
        <v>2950</v>
      </c>
      <c r="W240" s="79" t="s">
        <v>2951</v>
      </c>
      <c r="X240" s="83" t="s">
        <v>247</v>
      </c>
      <c r="AA240" s="204">
        <f>IF(OR(J240="Fail",ISBLANK(J240)),INDEX('Issue Code Table'!C:C,MATCH(N:N,'Issue Code Table'!A:A,0)),IF(M240="Critical",6,IF(M240="Significant",5,IF(M240="Moderate",3,2))))</f>
        <v>5</v>
      </c>
    </row>
    <row r="241" spans="1:27" ht="175" x14ac:dyDescent="0.25">
      <c r="A241" s="201" t="s">
        <v>2952</v>
      </c>
      <c r="B241" s="76" t="s">
        <v>854</v>
      </c>
      <c r="C241" s="76" t="s">
        <v>855</v>
      </c>
      <c r="D241" s="76" t="s">
        <v>217</v>
      </c>
      <c r="E241" s="76" t="s">
        <v>2953</v>
      </c>
      <c r="F241" s="208" t="s">
        <v>2954</v>
      </c>
      <c r="G241" s="208" t="s">
        <v>2955</v>
      </c>
      <c r="H241" s="76" t="s">
        <v>2956</v>
      </c>
      <c r="I241" s="209"/>
      <c r="J241" s="297"/>
      <c r="K241" s="210" t="s">
        <v>2957</v>
      </c>
      <c r="L241" s="205"/>
      <c r="M241" s="211" t="s">
        <v>182</v>
      </c>
      <c r="N241" s="211" t="s">
        <v>795</v>
      </c>
      <c r="O241" s="227" t="s">
        <v>796</v>
      </c>
      <c r="P241" s="62"/>
      <c r="Q241" s="212" t="s">
        <v>2958</v>
      </c>
      <c r="R241" s="213" t="s">
        <v>2959</v>
      </c>
      <c r="S241" s="79" t="s">
        <v>2960</v>
      </c>
      <c r="T241" s="79" t="s">
        <v>2961</v>
      </c>
      <c r="U241" s="79" t="s">
        <v>2962</v>
      </c>
      <c r="V241" s="79" t="s">
        <v>2963</v>
      </c>
      <c r="W241" s="79" t="s">
        <v>2964</v>
      </c>
      <c r="X241" s="83" t="s">
        <v>247</v>
      </c>
      <c r="AA241" s="204">
        <f>IF(OR(J241="Fail",ISBLANK(J241)),INDEX('Issue Code Table'!C:C,MATCH(N:N,'Issue Code Table'!A:A,0)),IF(M241="Critical",6,IF(M241="Significant",5,IF(M241="Moderate",3,2))))</f>
        <v>5</v>
      </c>
    </row>
    <row r="242" spans="1:27" ht="137.5" x14ac:dyDescent="0.25">
      <c r="A242" s="201" t="s">
        <v>2965</v>
      </c>
      <c r="B242" s="76" t="s">
        <v>2586</v>
      </c>
      <c r="C242" s="76" t="s">
        <v>2587</v>
      </c>
      <c r="D242" s="76" t="s">
        <v>217</v>
      </c>
      <c r="E242" s="76" t="s">
        <v>2966</v>
      </c>
      <c r="F242" s="208" t="s">
        <v>2967</v>
      </c>
      <c r="G242" s="208" t="s">
        <v>2968</v>
      </c>
      <c r="H242" s="76" t="s">
        <v>2969</v>
      </c>
      <c r="I242" s="209"/>
      <c r="J242" s="297"/>
      <c r="K242" s="210" t="s">
        <v>2970</v>
      </c>
      <c r="L242" s="205"/>
      <c r="M242" s="211" t="s">
        <v>182</v>
      </c>
      <c r="N242" s="211" t="s">
        <v>795</v>
      </c>
      <c r="O242" s="227" t="s">
        <v>2971</v>
      </c>
      <c r="P242" s="62"/>
      <c r="Q242" s="212" t="s">
        <v>2972</v>
      </c>
      <c r="R242" s="213" t="s">
        <v>2973</v>
      </c>
      <c r="S242" s="79" t="s">
        <v>2974</v>
      </c>
      <c r="T242" s="79" t="s">
        <v>2975</v>
      </c>
      <c r="U242" s="79" t="s">
        <v>2976</v>
      </c>
      <c r="V242" s="79" t="s">
        <v>2977</v>
      </c>
      <c r="W242" s="79" t="s">
        <v>2978</v>
      </c>
      <c r="X242" s="83" t="s">
        <v>247</v>
      </c>
      <c r="AA242" s="204">
        <f>IF(OR(J242="Fail",ISBLANK(J242)),INDEX('Issue Code Table'!C:C,MATCH(N:N,'Issue Code Table'!A:A,0)),IF(M242="Critical",6,IF(M242="Significant",5,IF(M242="Moderate",3,2))))</f>
        <v>5</v>
      </c>
    </row>
    <row r="243" spans="1:27" ht="162.5" x14ac:dyDescent="0.25">
      <c r="A243" s="201" t="s">
        <v>2979</v>
      </c>
      <c r="B243" s="76" t="s">
        <v>1158</v>
      </c>
      <c r="C243" s="76" t="s">
        <v>1159</v>
      </c>
      <c r="D243" s="76" t="s">
        <v>217</v>
      </c>
      <c r="E243" s="76" t="s">
        <v>2980</v>
      </c>
      <c r="F243" s="208" t="s">
        <v>2981</v>
      </c>
      <c r="G243" s="208" t="s">
        <v>2982</v>
      </c>
      <c r="H243" s="76" t="s">
        <v>2983</v>
      </c>
      <c r="I243" s="209"/>
      <c r="J243" s="297"/>
      <c r="K243" s="210" t="s">
        <v>2984</v>
      </c>
      <c r="L243" s="205"/>
      <c r="M243" s="211" t="s">
        <v>182</v>
      </c>
      <c r="N243" s="211" t="s">
        <v>795</v>
      </c>
      <c r="O243" s="227" t="s">
        <v>796</v>
      </c>
      <c r="P243" s="62"/>
      <c r="Q243" s="212" t="s">
        <v>2972</v>
      </c>
      <c r="R243" s="213" t="s">
        <v>2985</v>
      </c>
      <c r="S243" s="79" t="s">
        <v>2986</v>
      </c>
      <c r="T243" s="79" t="s">
        <v>2987</v>
      </c>
      <c r="U243" s="79" t="s">
        <v>2988</v>
      </c>
      <c r="V243" s="79" t="s">
        <v>2989</v>
      </c>
      <c r="W243" s="79" t="s">
        <v>2990</v>
      </c>
      <c r="X243" s="83" t="s">
        <v>247</v>
      </c>
      <c r="AA243" s="204">
        <f>IF(OR(J243="Fail",ISBLANK(J243)),INDEX('Issue Code Table'!C:C,MATCH(N:N,'Issue Code Table'!A:A,0)),IF(M243="Critical",6,IF(M243="Significant",5,IF(M243="Moderate",3,2))))</f>
        <v>5</v>
      </c>
    </row>
    <row r="244" spans="1:27" ht="162.5" x14ac:dyDescent="0.25">
      <c r="A244" s="201" t="s">
        <v>2991</v>
      </c>
      <c r="B244" s="76" t="s">
        <v>2586</v>
      </c>
      <c r="C244" s="76" t="s">
        <v>2587</v>
      </c>
      <c r="D244" s="76" t="s">
        <v>217</v>
      </c>
      <c r="E244" s="76" t="s">
        <v>2992</v>
      </c>
      <c r="F244" s="208" t="s">
        <v>2993</v>
      </c>
      <c r="G244" s="208" t="s">
        <v>2994</v>
      </c>
      <c r="H244" s="76" t="s">
        <v>2995</v>
      </c>
      <c r="I244" s="209"/>
      <c r="J244" s="297"/>
      <c r="K244" s="210" t="s">
        <v>2996</v>
      </c>
      <c r="L244" s="205"/>
      <c r="M244" s="211" t="s">
        <v>182</v>
      </c>
      <c r="N244" s="222" t="s">
        <v>210</v>
      </c>
      <c r="O244" s="222" t="s">
        <v>211</v>
      </c>
      <c r="P244" s="62"/>
      <c r="Q244" s="212" t="s">
        <v>2972</v>
      </c>
      <c r="R244" s="213" t="s">
        <v>2997</v>
      </c>
      <c r="S244" s="79" t="s">
        <v>2998</v>
      </c>
      <c r="T244" s="79" t="s">
        <v>2999</v>
      </c>
      <c r="U244" s="79" t="s">
        <v>357</v>
      </c>
      <c r="V244" s="79" t="s">
        <v>3000</v>
      </c>
      <c r="W244" s="79" t="s">
        <v>3001</v>
      </c>
      <c r="X244" s="83" t="s">
        <v>247</v>
      </c>
      <c r="AA244" s="204">
        <f>IF(OR(J244="Fail",ISBLANK(J244)),INDEX('Issue Code Table'!C:C,MATCH(N:N,'Issue Code Table'!A:A,0)),IF(M244="Critical",6,IF(M244="Significant",5,IF(M244="Moderate",3,2))))</f>
        <v>6</v>
      </c>
    </row>
    <row r="245" spans="1:27" ht="112.5" x14ac:dyDescent="0.25">
      <c r="A245" s="201" t="s">
        <v>3002</v>
      </c>
      <c r="B245" s="217" t="s">
        <v>345</v>
      </c>
      <c r="C245" s="76" t="s">
        <v>346</v>
      </c>
      <c r="D245" s="76" t="s">
        <v>217</v>
      </c>
      <c r="E245" s="76" t="s">
        <v>3003</v>
      </c>
      <c r="F245" s="208" t="s">
        <v>3004</v>
      </c>
      <c r="G245" s="208" t="s">
        <v>3005</v>
      </c>
      <c r="H245" s="76" t="s">
        <v>3006</v>
      </c>
      <c r="I245" s="209"/>
      <c r="J245" s="297"/>
      <c r="K245" s="210" t="s">
        <v>3007</v>
      </c>
      <c r="L245" s="205"/>
      <c r="M245" s="211" t="s">
        <v>182</v>
      </c>
      <c r="N245" s="211" t="s">
        <v>795</v>
      </c>
      <c r="O245" s="227" t="s">
        <v>796</v>
      </c>
      <c r="P245" s="62"/>
      <c r="Q245" s="212" t="s">
        <v>3008</v>
      </c>
      <c r="R245" s="213" t="s">
        <v>3009</v>
      </c>
      <c r="S245" s="79" t="s">
        <v>3010</v>
      </c>
      <c r="T245" s="79" t="s">
        <v>3011</v>
      </c>
      <c r="U245" s="79" t="s">
        <v>357</v>
      </c>
      <c r="V245" s="79" t="s">
        <v>3012</v>
      </c>
      <c r="W245" s="79" t="s">
        <v>3013</v>
      </c>
      <c r="X245" s="83" t="s">
        <v>247</v>
      </c>
      <c r="AA245" s="204">
        <f>IF(OR(J245="Fail",ISBLANK(J245)),INDEX('Issue Code Table'!C:C,MATCH(N:N,'Issue Code Table'!A:A,0)),IF(M245="Critical",6,IF(M245="Significant",5,IF(M245="Moderate",3,2))))</f>
        <v>5</v>
      </c>
    </row>
    <row r="246" spans="1:27" ht="187.5" x14ac:dyDescent="0.25">
      <c r="A246" s="201" t="s">
        <v>3014</v>
      </c>
      <c r="B246" s="217" t="s">
        <v>345</v>
      </c>
      <c r="C246" s="76" t="s">
        <v>346</v>
      </c>
      <c r="D246" s="76" t="s">
        <v>217</v>
      </c>
      <c r="E246" s="76" t="s">
        <v>3015</v>
      </c>
      <c r="F246" s="208" t="s">
        <v>3016</v>
      </c>
      <c r="G246" s="208" t="s">
        <v>3017</v>
      </c>
      <c r="H246" s="76" t="s">
        <v>3018</v>
      </c>
      <c r="I246" s="209"/>
      <c r="J246" s="297"/>
      <c r="K246" s="210" t="s">
        <v>3019</v>
      </c>
      <c r="L246" s="205"/>
      <c r="M246" s="211" t="s">
        <v>182</v>
      </c>
      <c r="N246" s="211" t="s">
        <v>795</v>
      </c>
      <c r="O246" s="227" t="s">
        <v>796</v>
      </c>
      <c r="P246" s="62"/>
      <c r="Q246" s="212" t="s">
        <v>3008</v>
      </c>
      <c r="R246" s="213" t="s">
        <v>3020</v>
      </c>
      <c r="S246" s="79" t="s">
        <v>3021</v>
      </c>
      <c r="T246" s="79" t="s">
        <v>3022</v>
      </c>
      <c r="U246" s="79" t="s">
        <v>357</v>
      </c>
      <c r="V246" s="79" t="s">
        <v>3023</v>
      </c>
      <c r="W246" s="79" t="s">
        <v>3024</v>
      </c>
      <c r="X246" s="83" t="s">
        <v>247</v>
      </c>
      <c r="AA246" s="204">
        <f>IF(OR(J246="Fail",ISBLANK(J246)),INDEX('Issue Code Table'!C:C,MATCH(N:N,'Issue Code Table'!A:A,0)),IF(M246="Critical",6,IF(M246="Significant",5,IF(M246="Moderate",3,2))))</f>
        <v>5</v>
      </c>
    </row>
    <row r="247" spans="1:27" ht="100" x14ac:dyDescent="0.25">
      <c r="A247" s="201" t="s">
        <v>3025</v>
      </c>
      <c r="B247" s="217" t="s">
        <v>2640</v>
      </c>
      <c r="C247" s="76" t="s">
        <v>2641</v>
      </c>
      <c r="D247" s="76" t="s">
        <v>217</v>
      </c>
      <c r="E247" s="76" t="s">
        <v>3026</v>
      </c>
      <c r="F247" s="208" t="s">
        <v>3027</v>
      </c>
      <c r="G247" s="208" t="s">
        <v>3028</v>
      </c>
      <c r="H247" s="76" t="s">
        <v>3029</v>
      </c>
      <c r="I247" s="209"/>
      <c r="J247" s="297"/>
      <c r="K247" s="210" t="s">
        <v>3030</v>
      </c>
      <c r="L247" s="205"/>
      <c r="M247" s="211" t="s">
        <v>182</v>
      </c>
      <c r="N247" s="211" t="s">
        <v>2057</v>
      </c>
      <c r="O247" s="227" t="s">
        <v>2058</v>
      </c>
      <c r="P247" s="62"/>
      <c r="Q247" s="212" t="s">
        <v>3031</v>
      </c>
      <c r="R247" s="213" t="s">
        <v>3032</v>
      </c>
      <c r="S247" s="79" t="s">
        <v>3033</v>
      </c>
      <c r="T247" s="79" t="s">
        <v>3034</v>
      </c>
      <c r="U247" s="79" t="s">
        <v>3035</v>
      </c>
      <c r="V247" s="79" t="s">
        <v>3036</v>
      </c>
      <c r="W247" s="79" t="s">
        <v>3037</v>
      </c>
      <c r="X247" s="83" t="s">
        <v>247</v>
      </c>
      <c r="AA247" s="204">
        <f>IF(OR(J247="Fail",ISBLANK(J247)),INDEX('Issue Code Table'!C:C,MATCH(N:N,'Issue Code Table'!A:A,0)),IF(M247="Critical",6,IF(M247="Significant",5,IF(M247="Moderate",3,2))))</f>
        <v>5</v>
      </c>
    </row>
    <row r="248" spans="1:27" ht="125" x14ac:dyDescent="0.25">
      <c r="A248" s="201" t="s">
        <v>3038</v>
      </c>
      <c r="B248" s="217" t="s">
        <v>345</v>
      </c>
      <c r="C248" s="76" t="s">
        <v>346</v>
      </c>
      <c r="D248" s="76" t="s">
        <v>217</v>
      </c>
      <c r="E248" s="76" t="s">
        <v>3039</v>
      </c>
      <c r="F248" s="208" t="s">
        <v>3040</v>
      </c>
      <c r="G248" s="208" t="s">
        <v>3041</v>
      </c>
      <c r="H248" s="76" t="s">
        <v>3042</v>
      </c>
      <c r="I248" s="209"/>
      <c r="J248" s="297"/>
      <c r="K248" s="210" t="s">
        <v>3043</v>
      </c>
      <c r="L248" s="205"/>
      <c r="M248" s="211" t="s">
        <v>182</v>
      </c>
      <c r="N248" s="211" t="s">
        <v>2057</v>
      </c>
      <c r="O248" s="227" t="s">
        <v>2058</v>
      </c>
      <c r="P248" s="62"/>
      <c r="Q248" s="212" t="s">
        <v>3044</v>
      </c>
      <c r="R248" s="213" t="s">
        <v>3045</v>
      </c>
      <c r="S248" s="79" t="s">
        <v>3046</v>
      </c>
      <c r="T248" s="79" t="s">
        <v>3047</v>
      </c>
      <c r="U248" s="79" t="s">
        <v>357</v>
      </c>
      <c r="V248" s="79" t="s">
        <v>3048</v>
      </c>
      <c r="W248" s="79" t="s">
        <v>3049</v>
      </c>
      <c r="X248" s="83" t="s">
        <v>247</v>
      </c>
      <c r="AA248" s="204">
        <f>IF(OR(J248="Fail",ISBLANK(J248)),INDEX('Issue Code Table'!C:C,MATCH(N:N,'Issue Code Table'!A:A,0)),IF(M248="Critical",6,IF(M248="Significant",5,IF(M248="Moderate",3,2))))</f>
        <v>5</v>
      </c>
    </row>
    <row r="249" spans="1:27" ht="112.5" x14ac:dyDescent="0.25">
      <c r="A249" s="201" t="s">
        <v>3050</v>
      </c>
      <c r="B249" s="79" t="s">
        <v>345</v>
      </c>
      <c r="C249" s="79" t="s">
        <v>346</v>
      </c>
      <c r="D249" s="221" t="s">
        <v>217</v>
      </c>
      <c r="E249" s="76" t="s">
        <v>3051</v>
      </c>
      <c r="F249" s="208" t="s">
        <v>3052</v>
      </c>
      <c r="G249" s="208" t="s">
        <v>3053</v>
      </c>
      <c r="H249" s="221" t="s">
        <v>3054</v>
      </c>
      <c r="I249" s="221"/>
      <c r="J249" s="297"/>
      <c r="K249" s="79" t="s">
        <v>3055</v>
      </c>
      <c r="L249" s="205"/>
      <c r="M249" s="222" t="s">
        <v>182</v>
      </c>
      <c r="N249" s="222" t="s">
        <v>795</v>
      </c>
      <c r="O249" s="223" t="s">
        <v>796</v>
      </c>
      <c r="P249" s="62"/>
      <c r="Q249" s="212" t="s">
        <v>3056</v>
      </c>
      <c r="R249" s="213" t="s">
        <v>3057</v>
      </c>
      <c r="S249" s="79" t="s">
        <v>3058</v>
      </c>
      <c r="T249" s="79" t="s">
        <v>3059</v>
      </c>
      <c r="U249" s="79" t="s">
        <v>357</v>
      </c>
      <c r="V249" s="79" t="s">
        <v>3060</v>
      </c>
      <c r="W249" s="79" t="s">
        <v>3061</v>
      </c>
      <c r="X249" s="83" t="s">
        <v>247</v>
      </c>
      <c r="AA249" s="204">
        <f>IF(OR(J249="Fail",ISBLANK(J249)),INDEX('Issue Code Table'!C:C,MATCH(N:N,'Issue Code Table'!A:A,0)),IF(M249="Critical",6,IF(M249="Significant",5,IF(M249="Moderate",3,2))))</f>
        <v>5</v>
      </c>
    </row>
    <row r="250" spans="1:27" ht="137.5" x14ac:dyDescent="0.25">
      <c r="A250" s="201" t="s">
        <v>3062</v>
      </c>
      <c r="B250" s="79" t="s">
        <v>345</v>
      </c>
      <c r="C250" s="79" t="s">
        <v>346</v>
      </c>
      <c r="D250" s="221" t="s">
        <v>217</v>
      </c>
      <c r="E250" s="76" t="s">
        <v>3063</v>
      </c>
      <c r="F250" s="208" t="s">
        <v>3064</v>
      </c>
      <c r="G250" s="208" t="s">
        <v>3065</v>
      </c>
      <c r="H250" s="221" t="s">
        <v>3066</v>
      </c>
      <c r="I250" s="221"/>
      <c r="J250" s="297"/>
      <c r="K250" s="79" t="s">
        <v>3067</v>
      </c>
      <c r="L250" s="205"/>
      <c r="M250" s="222" t="s">
        <v>182</v>
      </c>
      <c r="N250" s="222" t="s">
        <v>795</v>
      </c>
      <c r="O250" s="223" t="s">
        <v>796</v>
      </c>
      <c r="P250" s="62"/>
      <c r="Q250" s="212" t="s">
        <v>3068</v>
      </c>
      <c r="R250" s="213" t="s">
        <v>3069</v>
      </c>
      <c r="S250" s="79" t="s">
        <v>3070</v>
      </c>
      <c r="T250" s="79" t="s">
        <v>3071</v>
      </c>
      <c r="U250" s="79" t="s">
        <v>357</v>
      </c>
      <c r="V250" s="79" t="s">
        <v>3072</v>
      </c>
      <c r="W250" s="79" t="s">
        <v>3073</v>
      </c>
      <c r="X250" s="83" t="s">
        <v>247</v>
      </c>
      <c r="AA250" s="204">
        <f>IF(OR(J250="Fail",ISBLANK(J250)),INDEX('Issue Code Table'!C:C,MATCH(N:N,'Issue Code Table'!A:A,0)),IF(M250="Critical",6,IF(M250="Significant",5,IF(M250="Moderate",3,2))))</f>
        <v>5</v>
      </c>
    </row>
    <row r="251" spans="1:27" ht="112.5" x14ac:dyDescent="0.25">
      <c r="A251" s="201" t="s">
        <v>3074</v>
      </c>
      <c r="B251" s="79" t="s">
        <v>345</v>
      </c>
      <c r="C251" s="79" t="s">
        <v>346</v>
      </c>
      <c r="D251" s="221" t="s">
        <v>217</v>
      </c>
      <c r="E251" s="76" t="s">
        <v>3075</v>
      </c>
      <c r="F251" s="208" t="s">
        <v>3076</v>
      </c>
      <c r="G251" s="208" t="s">
        <v>3077</v>
      </c>
      <c r="H251" s="221" t="s">
        <v>3078</v>
      </c>
      <c r="I251" s="221"/>
      <c r="J251" s="297"/>
      <c r="K251" s="79" t="s">
        <v>3079</v>
      </c>
      <c r="L251" s="205"/>
      <c r="M251" s="222" t="s">
        <v>182</v>
      </c>
      <c r="N251" s="222" t="s">
        <v>795</v>
      </c>
      <c r="O251" s="223" t="s">
        <v>796</v>
      </c>
      <c r="P251" s="62"/>
      <c r="Q251" s="212" t="s">
        <v>3080</v>
      </c>
      <c r="R251" s="213" t="s">
        <v>3081</v>
      </c>
      <c r="S251" s="79" t="s">
        <v>3082</v>
      </c>
      <c r="T251" s="79" t="s">
        <v>3083</v>
      </c>
      <c r="U251" s="79" t="s">
        <v>3084</v>
      </c>
      <c r="V251" s="79" t="s">
        <v>3085</v>
      </c>
      <c r="W251" s="79" t="s">
        <v>3086</v>
      </c>
      <c r="X251" s="83" t="s">
        <v>247</v>
      </c>
      <c r="AA251" s="204">
        <f>IF(OR(J251="Fail",ISBLANK(J251)),INDEX('Issue Code Table'!C:C,MATCH(N:N,'Issue Code Table'!A:A,0)),IF(M251="Critical",6,IF(M251="Significant",5,IF(M251="Moderate",3,2))))</f>
        <v>5</v>
      </c>
    </row>
    <row r="252" spans="1:27" ht="100" x14ac:dyDescent="0.25">
      <c r="A252" s="201" t="s">
        <v>3087</v>
      </c>
      <c r="B252" s="79" t="s">
        <v>345</v>
      </c>
      <c r="C252" s="79" t="s">
        <v>346</v>
      </c>
      <c r="D252" s="221" t="s">
        <v>217</v>
      </c>
      <c r="E252" s="76" t="s">
        <v>3088</v>
      </c>
      <c r="F252" s="208" t="s">
        <v>3089</v>
      </c>
      <c r="G252" s="208" t="s">
        <v>3090</v>
      </c>
      <c r="H252" s="221" t="s">
        <v>3091</v>
      </c>
      <c r="I252" s="221"/>
      <c r="J252" s="297"/>
      <c r="K252" s="79" t="s">
        <v>3092</v>
      </c>
      <c r="L252" s="205"/>
      <c r="M252" s="222" t="s">
        <v>182</v>
      </c>
      <c r="N252" s="222" t="s">
        <v>795</v>
      </c>
      <c r="O252" s="223" t="s">
        <v>796</v>
      </c>
      <c r="P252" s="62"/>
      <c r="Q252" s="212" t="s">
        <v>3093</v>
      </c>
      <c r="R252" s="213" t="s">
        <v>3094</v>
      </c>
      <c r="S252" s="79" t="s">
        <v>3095</v>
      </c>
      <c r="T252" s="79" t="s">
        <v>3096</v>
      </c>
      <c r="U252" s="79" t="s">
        <v>3097</v>
      </c>
      <c r="V252" s="79" t="s">
        <v>3098</v>
      </c>
      <c r="W252" s="79" t="s">
        <v>3099</v>
      </c>
      <c r="X252" s="83" t="s">
        <v>247</v>
      </c>
      <c r="AA252" s="204">
        <f>IF(OR(J252="Fail",ISBLANK(J252)),INDEX('Issue Code Table'!C:C,MATCH(N:N,'Issue Code Table'!A:A,0)),IF(M252="Critical",6,IF(M252="Significant",5,IF(M252="Moderate",3,2))))</f>
        <v>5</v>
      </c>
    </row>
    <row r="253" spans="1:27" ht="137.5" x14ac:dyDescent="0.25">
      <c r="A253" s="201" t="s">
        <v>3100</v>
      </c>
      <c r="B253" s="79" t="s">
        <v>345</v>
      </c>
      <c r="C253" s="79" t="s">
        <v>346</v>
      </c>
      <c r="D253" s="221" t="s">
        <v>217</v>
      </c>
      <c r="E253" s="76" t="s">
        <v>3101</v>
      </c>
      <c r="F253" s="208" t="s">
        <v>3102</v>
      </c>
      <c r="G253" s="208" t="s">
        <v>3103</v>
      </c>
      <c r="H253" s="221" t="s">
        <v>3104</v>
      </c>
      <c r="I253" s="221"/>
      <c r="J253" s="297"/>
      <c r="K253" s="79" t="s">
        <v>3105</v>
      </c>
      <c r="L253" s="205"/>
      <c r="M253" s="222" t="s">
        <v>182</v>
      </c>
      <c r="N253" s="222" t="s">
        <v>795</v>
      </c>
      <c r="O253" s="223" t="s">
        <v>796</v>
      </c>
      <c r="P253" s="62"/>
      <c r="Q253" s="212" t="s">
        <v>3093</v>
      </c>
      <c r="R253" s="213" t="s">
        <v>3106</v>
      </c>
      <c r="S253" s="79" t="s">
        <v>3107</v>
      </c>
      <c r="T253" s="79" t="s">
        <v>3108</v>
      </c>
      <c r="U253" s="79" t="s">
        <v>3109</v>
      </c>
      <c r="V253" s="79" t="s">
        <v>3110</v>
      </c>
      <c r="W253" s="79" t="s">
        <v>3111</v>
      </c>
      <c r="X253" s="83" t="s">
        <v>247</v>
      </c>
      <c r="AA253" s="204">
        <f>IF(OR(J253="Fail",ISBLANK(J253)),INDEX('Issue Code Table'!C:C,MATCH(N:N,'Issue Code Table'!A:A,0)),IF(M253="Critical",6,IF(M253="Significant",5,IF(M253="Moderate",3,2))))</f>
        <v>5</v>
      </c>
    </row>
    <row r="254" spans="1:27" ht="137.5" x14ac:dyDescent="0.25">
      <c r="A254" s="201" t="s">
        <v>3112</v>
      </c>
      <c r="B254" s="229" t="s">
        <v>1293</v>
      </c>
      <c r="C254" s="229" t="s">
        <v>1294</v>
      </c>
      <c r="D254" s="230" t="s">
        <v>217</v>
      </c>
      <c r="E254" s="76" t="s">
        <v>3113</v>
      </c>
      <c r="F254" s="208" t="s">
        <v>3114</v>
      </c>
      <c r="G254" s="208" t="s">
        <v>3115</v>
      </c>
      <c r="H254" s="218" t="s">
        <v>3116</v>
      </c>
      <c r="I254" s="221"/>
      <c r="J254" s="297"/>
      <c r="K254" s="79" t="s">
        <v>3117</v>
      </c>
      <c r="L254" s="205"/>
      <c r="M254" s="231" t="s">
        <v>182</v>
      </c>
      <c r="N254" s="231" t="s">
        <v>1494</v>
      </c>
      <c r="O254" s="231" t="s">
        <v>1495</v>
      </c>
      <c r="P254" s="62"/>
      <c r="Q254" s="212" t="s">
        <v>3118</v>
      </c>
      <c r="R254" s="213" t="s">
        <v>3119</v>
      </c>
      <c r="S254" s="79" t="s">
        <v>3120</v>
      </c>
      <c r="T254" s="79" t="s">
        <v>3121</v>
      </c>
      <c r="U254" s="79" t="s">
        <v>3122</v>
      </c>
      <c r="V254" s="79" t="s">
        <v>3123</v>
      </c>
      <c r="W254" s="79" t="s">
        <v>3124</v>
      </c>
      <c r="X254" s="83" t="s">
        <v>247</v>
      </c>
      <c r="AA254" s="204">
        <f>IF(OR(J254="Fail",ISBLANK(J254)),INDEX('Issue Code Table'!C:C,MATCH(N:N,'Issue Code Table'!A:A,0)),IF(M254="Critical",6,IF(M254="Significant",5,IF(M254="Moderate",3,2))))</f>
        <v>5</v>
      </c>
    </row>
    <row r="255" spans="1:27" ht="125" x14ac:dyDescent="0.25">
      <c r="A255" s="201" t="s">
        <v>3125</v>
      </c>
      <c r="B255" s="208" t="s">
        <v>3126</v>
      </c>
      <c r="C255" s="208" t="s">
        <v>3127</v>
      </c>
      <c r="D255" s="208" t="s">
        <v>217</v>
      </c>
      <c r="E255" s="76" t="s">
        <v>3128</v>
      </c>
      <c r="F255" s="208" t="s">
        <v>3129</v>
      </c>
      <c r="G255" s="208" t="s">
        <v>3130</v>
      </c>
      <c r="H255" s="208" t="s">
        <v>3131</v>
      </c>
      <c r="I255" s="209"/>
      <c r="J255" s="297"/>
      <c r="K255" s="210" t="s">
        <v>3132</v>
      </c>
      <c r="L255" s="205"/>
      <c r="M255" s="211" t="s">
        <v>223</v>
      </c>
      <c r="N255" s="211" t="s">
        <v>389</v>
      </c>
      <c r="O255" s="211" t="s">
        <v>390</v>
      </c>
      <c r="P255" s="62"/>
      <c r="Q255" s="212" t="s">
        <v>3133</v>
      </c>
      <c r="R255" s="213" t="s">
        <v>3134</v>
      </c>
      <c r="S255" s="79" t="s">
        <v>3135</v>
      </c>
      <c r="T255" s="79" t="s">
        <v>3136</v>
      </c>
      <c r="U255" s="79" t="s">
        <v>3137</v>
      </c>
      <c r="V255" s="79" t="s">
        <v>3138</v>
      </c>
      <c r="W255" s="79" t="s">
        <v>3139</v>
      </c>
      <c r="X255" s="83"/>
      <c r="AA255" s="204">
        <f>IF(OR(J255="Fail",ISBLANK(J255)),INDEX('Issue Code Table'!C:C,MATCH(N:N,'Issue Code Table'!A:A,0)),IF(M255="Critical",6,IF(M255="Significant",5,IF(M255="Moderate",3,2))))</f>
        <v>4</v>
      </c>
    </row>
    <row r="256" spans="1:27" ht="125" x14ac:dyDescent="0.25">
      <c r="A256" s="201" t="s">
        <v>3140</v>
      </c>
      <c r="B256" s="208" t="s">
        <v>3141</v>
      </c>
      <c r="C256" s="208" t="s">
        <v>3142</v>
      </c>
      <c r="D256" s="208" t="s">
        <v>217</v>
      </c>
      <c r="E256" s="76" t="s">
        <v>3143</v>
      </c>
      <c r="F256" s="208" t="s">
        <v>3144</v>
      </c>
      <c r="G256" s="208" t="s">
        <v>3145</v>
      </c>
      <c r="H256" s="208" t="s">
        <v>3146</v>
      </c>
      <c r="I256" s="209"/>
      <c r="J256" s="297"/>
      <c r="K256" s="210" t="s">
        <v>3147</v>
      </c>
      <c r="L256" s="205"/>
      <c r="M256" s="211" t="s">
        <v>223</v>
      </c>
      <c r="N256" s="211" t="s">
        <v>389</v>
      </c>
      <c r="O256" s="211" t="s">
        <v>390</v>
      </c>
      <c r="P256" s="62"/>
      <c r="Q256" s="212" t="s">
        <v>3148</v>
      </c>
      <c r="R256" s="213" t="s">
        <v>3149</v>
      </c>
      <c r="S256" s="79" t="s">
        <v>3150</v>
      </c>
      <c r="T256" s="79" t="s">
        <v>3151</v>
      </c>
      <c r="U256" s="79" t="s">
        <v>357</v>
      </c>
      <c r="V256" s="79" t="s">
        <v>3152</v>
      </c>
      <c r="W256" s="79" t="s">
        <v>3153</v>
      </c>
      <c r="X256" s="83"/>
      <c r="AA256" s="204">
        <f>IF(OR(J256="Fail",ISBLANK(J256)),INDEX('Issue Code Table'!C:C,MATCH(N:N,'Issue Code Table'!A:A,0)),IF(M256="Critical",6,IF(M256="Significant",5,IF(M256="Moderate",3,2))))</f>
        <v>4</v>
      </c>
    </row>
    <row r="257" spans="1:27" ht="237.5" x14ac:dyDescent="0.25">
      <c r="A257" s="201" t="s">
        <v>3154</v>
      </c>
      <c r="B257" s="208" t="s">
        <v>1293</v>
      </c>
      <c r="C257" s="208" t="s">
        <v>1294</v>
      </c>
      <c r="D257" s="208" t="s">
        <v>217</v>
      </c>
      <c r="E257" s="76" t="s">
        <v>3155</v>
      </c>
      <c r="F257" s="208" t="s">
        <v>3156</v>
      </c>
      <c r="G257" s="208" t="s">
        <v>3157</v>
      </c>
      <c r="H257" s="208" t="s">
        <v>3158</v>
      </c>
      <c r="I257" s="209"/>
      <c r="J257" s="297"/>
      <c r="K257" s="210" t="s">
        <v>3159</v>
      </c>
      <c r="L257" s="205"/>
      <c r="M257" s="211" t="s">
        <v>182</v>
      </c>
      <c r="N257" s="211" t="s">
        <v>1494</v>
      </c>
      <c r="O257" s="227" t="s">
        <v>1495</v>
      </c>
      <c r="P257" s="62"/>
      <c r="Q257" s="212" t="s">
        <v>3160</v>
      </c>
      <c r="R257" s="213" t="s">
        <v>3161</v>
      </c>
      <c r="S257" s="79" t="s">
        <v>3162</v>
      </c>
      <c r="T257" s="79" t="s">
        <v>3163</v>
      </c>
      <c r="U257" s="79" t="s">
        <v>357</v>
      </c>
      <c r="V257" s="79" t="s">
        <v>3164</v>
      </c>
      <c r="W257" s="79" t="s">
        <v>3165</v>
      </c>
      <c r="X257" s="83" t="s">
        <v>247</v>
      </c>
      <c r="AA257" s="204">
        <f>IF(OR(J257="Fail",ISBLANK(J257)),INDEX('Issue Code Table'!C:C,MATCH(N:N,'Issue Code Table'!A:A,0)),IF(M257="Critical",6,IF(M257="Significant",5,IF(M257="Moderate",3,2))))</f>
        <v>5</v>
      </c>
    </row>
    <row r="258" spans="1:27" ht="225" x14ac:dyDescent="0.25">
      <c r="A258" s="201" t="s">
        <v>3166</v>
      </c>
      <c r="B258" s="208" t="s">
        <v>1293</v>
      </c>
      <c r="C258" s="208" t="s">
        <v>1294</v>
      </c>
      <c r="D258" s="208" t="s">
        <v>217</v>
      </c>
      <c r="E258" s="76" t="s">
        <v>3167</v>
      </c>
      <c r="F258" s="208" t="s">
        <v>3168</v>
      </c>
      <c r="G258" s="208" t="s">
        <v>3169</v>
      </c>
      <c r="H258" s="208" t="s">
        <v>3170</v>
      </c>
      <c r="I258" s="209"/>
      <c r="J258" s="297"/>
      <c r="K258" s="210" t="s">
        <v>3171</v>
      </c>
      <c r="L258" s="205"/>
      <c r="M258" s="211" t="s">
        <v>182</v>
      </c>
      <c r="N258" s="211" t="s">
        <v>1494</v>
      </c>
      <c r="O258" s="227" t="s">
        <v>1495</v>
      </c>
      <c r="P258" s="62"/>
      <c r="Q258" s="212" t="s">
        <v>3160</v>
      </c>
      <c r="R258" s="213" t="s">
        <v>3172</v>
      </c>
      <c r="S258" s="79" t="s">
        <v>3173</v>
      </c>
      <c r="T258" s="79" t="s">
        <v>3174</v>
      </c>
      <c r="U258" s="79" t="s">
        <v>357</v>
      </c>
      <c r="V258" s="79" t="s">
        <v>3175</v>
      </c>
      <c r="W258" s="79" t="s">
        <v>3176</v>
      </c>
      <c r="X258" s="83" t="s">
        <v>247</v>
      </c>
      <c r="AA258" s="204">
        <f>IF(OR(J258="Fail",ISBLANK(J258)),INDEX('Issue Code Table'!C:C,MATCH(N:N,'Issue Code Table'!A:A,0)),IF(M258="Critical",6,IF(M258="Significant",5,IF(M258="Moderate",3,2))))</f>
        <v>5</v>
      </c>
    </row>
    <row r="259" spans="1:27" ht="125" x14ac:dyDescent="0.25">
      <c r="A259" s="201" t="s">
        <v>3177</v>
      </c>
      <c r="B259" s="208" t="s">
        <v>215</v>
      </c>
      <c r="C259" s="208" t="s">
        <v>216</v>
      </c>
      <c r="D259" s="208" t="s">
        <v>217</v>
      </c>
      <c r="E259" s="76" t="s">
        <v>3178</v>
      </c>
      <c r="F259" s="208" t="s">
        <v>3179</v>
      </c>
      <c r="G259" s="208" t="s">
        <v>3180</v>
      </c>
      <c r="H259" s="208" t="s">
        <v>3181</v>
      </c>
      <c r="I259" s="209"/>
      <c r="J259" s="297"/>
      <c r="K259" s="210" t="s">
        <v>3182</v>
      </c>
      <c r="L259" s="205"/>
      <c r="M259" s="211" t="s">
        <v>182</v>
      </c>
      <c r="N259" s="211" t="s">
        <v>795</v>
      </c>
      <c r="O259" s="211" t="s">
        <v>2204</v>
      </c>
      <c r="P259" s="62"/>
      <c r="Q259" s="212" t="s">
        <v>3183</v>
      </c>
      <c r="R259" s="213" t="s">
        <v>3184</v>
      </c>
      <c r="S259" s="79" t="s">
        <v>3185</v>
      </c>
      <c r="T259" s="79" t="s">
        <v>3186</v>
      </c>
      <c r="U259" s="79" t="s">
        <v>3187</v>
      </c>
      <c r="V259" s="79" t="s">
        <v>3188</v>
      </c>
      <c r="W259" s="79" t="s">
        <v>3189</v>
      </c>
      <c r="X259" s="83" t="s">
        <v>247</v>
      </c>
      <c r="AA259" s="204">
        <f>IF(OR(J259="Fail",ISBLANK(J259)),INDEX('Issue Code Table'!C:C,MATCH(N:N,'Issue Code Table'!A:A,0)),IF(M259="Critical",6,IF(M259="Significant",5,IF(M259="Moderate",3,2))))</f>
        <v>5</v>
      </c>
    </row>
    <row r="260" spans="1:27" ht="250" x14ac:dyDescent="0.25">
      <c r="A260" s="201" t="s">
        <v>3190</v>
      </c>
      <c r="B260" s="208" t="s">
        <v>1293</v>
      </c>
      <c r="C260" s="208" t="s">
        <v>1294</v>
      </c>
      <c r="D260" s="208" t="s">
        <v>217</v>
      </c>
      <c r="E260" s="76" t="s">
        <v>3191</v>
      </c>
      <c r="F260" s="208" t="s">
        <v>3192</v>
      </c>
      <c r="G260" s="208" t="s">
        <v>3193</v>
      </c>
      <c r="H260" s="208" t="s">
        <v>3194</v>
      </c>
      <c r="I260" s="209"/>
      <c r="J260" s="297"/>
      <c r="K260" s="210" t="s">
        <v>3195</v>
      </c>
      <c r="L260" s="205"/>
      <c r="M260" s="211" t="s">
        <v>223</v>
      </c>
      <c r="N260" s="211" t="s">
        <v>2382</v>
      </c>
      <c r="O260" s="227" t="s">
        <v>2383</v>
      </c>
      <c r="P260" s="62"/>
      <c r="Q260" s="212" t="s">
        <v>3196</v>
      </c>
      <c r="R260" s="213" t="s">
        <v>3197</v>
      </c>
      <c r="S260" s="79" t="s">
        <v>3198</v>
      </c>
      <c r="T260" s="79" t="s">
        <v>3199</v>
      </c>
      <c r="U260" s="79" t="s">
        <v>3200</v>
      </c>
      <c r="V260" s="79"/>
      <c r="W260" s="79" t="s">
        <v>3201</v>
      </c>
      <c r="X260" s="83"/>
      <c r="AA260" s="204">
        <f>IF(OR(J260="Fail",ISBLANK(J260)),INDEX('Issue Code Table'!C:C,MATCH(N:N,'Issue Code Table'!A:A,0)),IF(M260="Critical",6,IF(M260="Significant",5,IF(M260="Moderate",3,2))))</f>
        <v>3</v>
      </c>
    </row>
    <row r="261" spans="1:27" ht="100" x14ac:dyDescent="0.25">
      <c r="A261" s="201" t="s">
        <v>3202</v>
      </c>
      <c r="B261" s="208" t="s">
        <v>1293</v>
      </c>
      <c r="C261" s="208" t="s">
        <v>1294</v>
      </c>
      <c r="D261" s="208" t="s">
        <v>217</v>
      </c>
      <c r="E261" s="76" t="s">
        <v>3203</v>
      </c>
      <c r="F261" s="208" t="s">
        <v>3204</v>
      </c>
      <c r="G261" s="208" t="s">
        <v>3205</v>
      </c>
      <c r="H261" s="208" t="s">
        <v>3206</v>
      </c>
      <c r="I261" s="209"/>
      <c r="J261" s="297"/>
      <c r="K261" s="210" t="s">
        <v>3207</v>
      </c>
      <c r="L261" s="205"/>
      <c r="M261" s="211" t="s">
        <v>223</v>
      </c>
      <c r="N261" s="211" t="s">
        <v>2382</v>
      </c>
      <c r="O261" s="227" t="s">
        <v>2383</v>
      </c>
      <c r="P261" s="62"/>
      <c r="Q261" s="212" t="s">
        <v>3196</v>
      </c>
      <c r="R261" s="213" t="s">
        <v>3208</v>
      </c>
      <c r="S261" s="79" t="s">
        <v>3209</v>
      </c>
      <c r="T261" s="79" t="s">
        <v>3210</v>
      </c>
      <c r="U261" s="79" t="s">
        <v>357</v>
      </c>
      <c r="V261" s="79"/>
      <c r="W261" s="79" t="s">
        <v>3211</v>
      </c>
      <c r="X261" s="83"/>
      <c r="AA261" s="204">
        <f>IF(OR(J261="Fail",ISBLANK(J261)),INDEX('Issue Code Table'!C:C,MATCH(N:N,'Issue Code Table'!A:A,0)),IF(M261="Critical",6,IF(M261="Significant",5,IF(M261="Moderate",3,2))))</f>
        <v>3</v>
      </c>
    </row>
    <row r="262" spans="1:27" ht="112.5" x14ac:dyDescent="0.25">
      <c r="A262" s="201" t="s">
        <v>3212</v>
      </c>
      <c r="B262" s="208" t="s">
        <v>2586</v>
      </c>
      <c r="C262" s="208" t="s">
        <v>2587</v>
      </c>
      <c r="D262" s="208" t="s">
        <v>217</v>
      </c>
      <c r="E262" s="76" t="s">
        <v>3213</v>
      </c>
      <c r="F262" s="208" t="s">
        <v>3214</v>
      </c>
      <c r="G262" s="208" t="s">
        <v>3215</v>
      </c>
      <c r="H262" s="208" t="s">
        <v>3216</v>
      </c>
      <c r="I262" s="209"/>
      <c r="J262" s="297"/>
      <c r="K262" s="210" t="s">
        <v>3217</v>
      </c>
      <c r="L262" s="205"/>
      <c r="M262" s="211" t="s">
        <v>182</v>
      </c>
      <c r="N262" s="211" t="s">
        <v>884</v>
      </c>
      <c r="O262" s="227" t="s">
        <v>885</v>
      </c>
      <c r="P262" s="62"/>
      <c r="Q262" s="212" t="s">
        <v>3218</v>
      </c>
      <c r="R262" s="213" t="s">
        <v>3219</v>
      </c>
      <c r="S262" s="79" t="s">
        <v>3220</v>
      </c>
      <c r="T262" s="79" t="s">
        <v>3221</v>
      </c>
      <c r="U262" s="79" t="s">
        <v>357</v>
      </c>
      <c r="V262" s="79" t="s">
        <v>3222</v>
      </c>
      <c r="W262" s="79" t="s">
        <v>3223</v>
      </c>
      <c r="X262" s="83" t="s">
        <v>247</v>
      </c>
      <c r="AA262" s="204">
        <f>IF(OR(J262="Fail",ISBLANK(J262)),INDEX('Issue Code Table'!C:C,MATCH(N:N,'Issue Code Table'!A:A,0)),IF(M262="Critical",6,IF(M262="Significant",5,IF(M262="Moderate",3,2))))</f>
        <v>6</v>
      </c>
    </row>
    <row r="263" spans="1:27" ht="112.5" x14ac:dyDescent="0.25">
      <c r="A263" s="201" t="s">
        <v>3224</v>
      </c>
      <c r="B263" s="208" t="s">
        <v>2586</v>
      </c>
      <c r="C263" s="208" t="s">
        <v>2587</v>
      </c>
      <c r="D263" s="208" t="s">
        <v>217</v>
      </c>
      <c r="E263" s="76" t="s">
        <v>3225</v>
      </c>
      <c r="F263" s="208" t="s">
        <v>3226</v>
      </c>
      <c r="G263" s="208" t="s">
        <v>3227</v>
      </c>
      <c r="H263" s="208" t="s">
        <v>3228</v>
      </c>
      <c r="I263" s="209"/>
      <c r="J263" s="297"/>
      <c r="K263" s="210" t="s">
        <v>3229</v>
      </c>
      <c r="L263" s="205"/>
      <c r="M263" s="211" t="s">
        <v>182</v>
      </c>
      <c r="N263" s="222" t="s">
        <v>210</v>
      </c>
      <c r="O263" s="222" t="s">
        <v>211</v>
      </c>
      <c r="P263" s="62"/>
      <c r="Q263" s="212" t="s">
        <v>3218</v>
      </c>
      <c r="R263" s="213" t="s">
        <v>3230</v>
      </c>
      <c r="S263" s="79" t="s">
        <v>3231</v>
      </c>
      <c r="T263" s="79" t="s">
        <v>3232</v>
      </c>
      <c r="U263" s="79" t="s">
        <v>357</v>
      </c>
      <c r="V263" s="79" t="s">
        <v>3233</v>
      </c>
      <c r="W263" s="79" t="s">
        <v>3234</v>
      </c>
      <c r="X263" s="83" t="s">
        <v>247</v>
      </c>
      <c r="AA263" s="204">
        <f>IF(OR(J263="Fail",ISBLANK(J263)),INDEX('Issue Code Table'!C:C,MATCH(N:N,'Issue Code Table'!A:A,0)),IF(M263="Critical",6,IF(M263="Significant",5,IF(M263="Moderate",3,2))))</f>
        <v>6</v>
      </c>
    </row>
    <row r="264" spans="1:27" ht="112.5" x14ac:dyDescent="0.25">
      <c r="A264" s="201" t="s">
        <v>3235</v>
      </c>
      <c r="B264" s="208" t="s">
        <v>2586</v>
      </c>
      <c r="C264" s="208" t="s">
        <v>2587</v>
      </c>
      <c r="D264" s="208" t="s">
        <v>217</v>
      </c>
      <c r="E264" s="76" t="s">
        <v>3236</v>
      </c>
      <c r="F264" s="208" t="s">
        <v>3237</v>
      </c>
      <c r="G264" s="208" t="s">
        <v>3238</v>
      </c>
      <c r="H264" s="208" t="s">
        <v>3239</v>
      </c>
      <c r="I264" s="209"/>
      <c r="J264" s="297"/>
      <c r="K264" s="210" t="s">
        <v>3240</v>
      </c>
      <c r="L264" s="205"/>
      <c r="M264" s="211" t="s">
        <v>182</v>
      </c>
      <c r="N264" s="222" t="s">
        <v>210</v>
      </c>
      <c r="O264" s="222" t="s">
        <v>211</v>
      </c>
      <c r="P264" s="62"/>
      <c r="Q264" s="212" t="s">
        <v>3218</v>
      </c>
      <c r="R264" s="213" t="s">
        <v>3241</v>
      </c>
      <c r="S264" s="79" t="s">
        <v>3242</v>
      </c>
      <c r="T264" s="79" t="s">
        <v>3243</v>
      </c>
      <c r="U264" s="79" t="s">
        <v>3244</v>
      </c>
      <c r="V264" s="79" t="s">
        <v>3245</v>
      </c>
      <c r="W264" s="79" t="s">
        <v>3246</v>
      </c>
      <c r="X264" s="83" t="s">
        <v>247</v>
      </c>
      <c r="AA264" s="204">
        <f>IF(OR(J264="Fail",ISBLANK(J264)),INDEX('Issue Code Table'!C:C,MATCH(N:N,'Issue Code Table'!A:A,0)),IF(M264="Critical",6,IF(M264="Significant",5,IF(M264="Moderate",3,2))))</f>
        <v>6</v>
      </c>
    </row>
    <row r="265" spans="1:27" ht="112.5" x14ac:dyDescent="0.25">
      <c r="A265" s="201" t="s">
        <v>3247</v>
      </c>
      <c r="B265" s="208" t="s">
        <v>2586</v>
      </c>
      <c r="C265" s="208" t="s">
        <v>2587</v>
      </c>
      <c r="D265" s="208" t="s">
        <v>217</v>
      </c>
      <c r="E265" s="76" t="s">
        <v>3213</v>
      </c>
      <c r="F265" s="208" t="s">
        <v>3248</v>
      </c>
      <c r="G265" s="208" t="s">
        <v>3249</v>
      </c>
      <c r="H265" s="208" t="s">
        <v>3216</v>
      </c>
      <c r="I265" s="209"/>
      <c r="J265" s="297"/>
      <c r="K265" s="210" t="s">
        <v>3217</v>
      </c>
      <c r="L265" s="205"/>
      <c r="M265" s="211" t="s">
        <v>182</v>
      </c>
      <c r="N265" s="211" t="s">
        <v>884</v>
      </c>
      <c r="O265" s="227" t="s">
        <v>885</v>
      </c>
      <c r="P265" s="62"/>
      <c r="Q265" s="212" t="s">
        <v>3250</v>
      </c>
      <c r="R265" s="213" t="s">
        <v>3251</v>
      </c>
      <c r="S265" s="79" t="s">
        <v>3220</v>
      </c>
      <c r="T265" s="79" t="s">
        <v>3252</v>
      </c>
      <c r="U265" s="79" t="s">
        <v>357</v>
      </c>
      <c r="V265" s="79" t="s">
        <v>3253</v>
      </c>
      <c r="W265" s="79" t="s">
        <v>3254</v>
      </c>
      <c r="X265" s="83" t="s">
        <v>247</v>
      </c>
      <c r="AA265" s="204">
        <f>IF(OR(J265="Fail",ISBLANK(J265)),INDEX('Issue Code Table'!C:C,MATCH(N:N,'Issue Code Table'!A:A,0)),IF(M265="Critical",6,IF(M265="Significant",5,IF(M265="Moderate",3,2))))</f>
        <v>6</v>
      </c>
    </row>
    <row r="266" spans="1:27" ht="112.5" x14ac:dyDescent="0.25">
      <c r="A266" s="201" t="s">
        <v>3255</v>
      </c>
      <c r="B266" s="208" t="s">
        <v>2586</v>
      </c>
      <c r="C266" s="208" t="s">
        <v>2587</v>
      </c>
      <c r="D266" s="208" t="s">
        <v>217</v>
      </c>
      <c r="E266" s="76" t="s">
        <v>3225</v>
      </c>
      <c r="F266" s="208" t="s">
        <v>3256</v>
      </c>
      <c r="G266" s="208" t="s">
        <v>3257</v>
      </c>
      <c r="H266" s="208" t="s">
        <v>3228</v>
      </c>
      <c r="I266" s="209"/>
      <c r="J266" s="297"/>
      <c r="K266" s="210" t="s">
        <v>3229</v>
      </c>
      <c r="L266" s="205"/>
      <c r="M266" s="211" t="s">
        <v>182</v>
      </c>
      <c r="N266" s="222" t="s">
        <v>210</v>
      </c>
      <c r="O266" s="222" t="s">
        <v>211</v>
      </c>
      <c r="P266" s="62"/>
      <c r="Q266" s="212" t="s">
        <v>3250</v>
      </c>
      <c r="R266" s="213" t="s">
        <v>3258</v>
      </c>
      <c r="S266" s="79" t="s">
        <v>3231</v>
      </c>
      <c r="T266" s="79" t="s">
        <v>3259</v>
      </c>
      <c r="U266" s="79" t="s">
        <v>357</v>
      </c>
      <c r="V266" s="79" t="s">
        <v>3260</v>
      </c>
      <c r="W266" s="79" t="s">
        <v>3261</v>
      </c>
      <c r="X266" s="83" t="s">
        <v>247</v>
      </c>
      <c r="AA266" s="204">
        <f>IF(OR(J266="Fail",ISBLANK(J266)),INDEX('Issue Code Table'!C:C,MATCH(N:N,'Issue Code Table'!A:A,0)),IF(M266="Critical",6,IF(M266="Significant",5,IF(M266="Moderate",3,2))))</f>
        <v>6</v>
      </c>
    </row>
    <row r="267" spans="1:27" ht="150" x14ac:dyDescent="0.25">
      <c r="A267" s="201" t="s">
        <v>3262</v>
      </c>
      <c r="B267" s="208" t="s">
        <v>1293</v>
      </c>
      <c r="C267" s="208" t="s">
        <v>1294</v>
      </c>
      <c r="D267" s="208" t="s">
        <v>217</v>
      </c>
      <c r="E267" s="76" t="s">
        <v>3263</v>
      </c>
      <c r="F267" s="208" t="s">
        <v>3264</v>
      </c>
      <c r="G267" s="208" t="s">
        <v>3265</v>
      </c>
      <c r="H267" s="208" t="s">
        <v>3266</v>
      </c>
      <c r="I267" s="209"/>
      <c r="J267" s="297"/>
      <c r="K267" s="210" t="s">
        <v>3267</v>
      </c>
      <c r="L267" s="205"/>
      <c r="M267" s="211" t="s">
        <v>182</v>
      </c>
      <c r="N267" s="211" t="s">
        <v>1339</v>
      </c>
      <c r="O267" s="227" t="s">
        <v>1340</v>
      </c>
      <c r="P267" s="62"/>
      <c r="Q267" s="212" t="s">
        <v>3250</v>
      </c>
      <c r="R267" s="213" t="s">
        <v>3268</v>
      </c>
      <c r="S267" s="79" t="s">
        <v>3269</v>
      </c>
      <c r="T267" s="79" t="s">
        <v>3270</v>
      </c>
      <c r="U267" s="79" t="s">
        <v>3271</v>
      </c>
      <c r="V267" s="79" t="s">
        <v>3272</v>
      </c>
      <c r="W267" s="79" t="s">
        <v>3273</v>
      </c>
      <c r="X267" s="83" t="s">
        <v>247</v>
      </c>
      <c r="AA267" s="204">
        <f>IF(OR(J267="Fail",ISBLANK(J267)),INDEX('Issue Code Table'!C:C,MATCH(N:N,'Issue Code Table'!A:A,0)),IF(M267="Critical",6,IF(M267="Significant",5,IF(M267="Moderate",3,2))))</f>
        <v>5</v>
      </c>
    </row>
    <row r="268" spans="1:27" ht="409.5" x14ac:dyDescent="0.25">
      <c r="A268" s="201" t="s">
        <v>3274</v>
      </c>
      <c r="B268" s="208" t="s">
        <v>176</v>
      </c>
      <c r="C268" s="208" t="s">
        <v>177</v>
      </c>
      <c r="D268" s="208" t="s">
        <v>217</v>
      </c>
      <c r="E268" s="76" t="s">
        <v>3275</v>
      </c>
      <c r="F268" s="208" t="s">
        <v>3276</v>
      </c>
      <c r="G268" s="208" t="s">
        <v>3277</v>
      </c>
      <c r="H268" s="208" t="s">
        <v>3278</v>
      </c>
      <c r="I268" s="209"/>
      <c r="J268" s="297"/>
      <c r="K268" s="210" t="s">
        <v>3279</v>
      </c>
      <c r="L268" s="205"/>
      <c r="M268" s="211" t="s">
        <v>182</v>
      </c>
      <c r="N268" s="211" t="s">
        <v>2426</v>
      </c>
      <c r="O268" s="227" t="s">
        <v>2427</v>
      </c>
      <c r="P268" s="62"/>
      <c r="Q268" s="212" t="s">
        <v>3280</v>
      </c>
      <c r="R268" s="213" t="s">
        <v>3281</v>
      </c>
      <c r="S268" s="79" t="s">
        <v>3282</v>
      </c>
      <c r="T268" s="79" t="s">
        <v>3283</v>
      </c>
      <c r="U268" s="79" t="s">
        <v>3284</v>
      </c>
      <c r="V268" s="79" t="s">
        <v>3285</v>
      </c>
      <c r="W268" s="79" t="s">
        <v>3286</v>
      </c>
      <c r="X268" s="83" t="s">
        <v>247</v>
      </c>
      <c r="AA268" s="204">
        <f>IF(OR(J268="Fail",ISBLANK(J268)),INDEX('Issue Code Table'!C:C,MATCH(N:N,'Issue Code Table'!A:A,0)),IF(M268="Critical",6,IF(M268="Significant",5,IF(M268="Moderate",3,2))))</f>
        <v>5</v>
      </c>
    </row>
    <row r="269" spans="1:27" ht="137.5" x14ac:dyDescent="0.25">
      <c r="A269" s="201" t="s">
        <v>3287</v>
      </c>
      <c r="B269" s="208" t="s">
        <v>176</v>
      </c>
      <c r="C269" s="208" t="s">
        <v>177</v>
      </c>
      <c r="D269" s="208" t="s">
        <v>217</v>
      </c>
      <c r="E269" s="76" t="s">
        <v>3288</v>
      </c>
      <c r="F269" s="208" t="s">
        <v>3289</v>
      </c>
      <c r="G269" s="208" t="s">
        <v>3290</v>
      </c>
      <c r="H269" s="208" t="s">
        <v>3291</v>
      </c>
      <c r="I269" s="209"/>
      <c r="J269" s="297"/>
      <c r="K269" s="210" t="s">
        <v>3292</v>
      </c>
      <c r="L269" s="205"/>
      <c r="M269" s="211" t="s">
        <v>182</v>
      </c>
      <c r="N269" s="211" t="s">
        <v>2426</v>
      </c>
      <c r="O269" s="227" t="s">
        <v>2427</v>
      </c>
      <c r="P269" s="62"/>
      <c r="Q269" s="212" t="s">
        <v>3280</v>
      </c>
      <c r="R269" s="213" t="s">
        <v>3293</v>
      </c>
      <c r="S269" s="79" t="s">
        <v>3282</v>
      </c>
      <c r="T269" s="79" t="s">
        <v>3294</v>
      </c>
      <c r="U269" s="79" t="s">
        <v>3295</v>
      </c>
      <c r="V269" s="79" t="s">
        <v>3285</v>
      </c>
      <c r="W269" s="79" t="s">
        <v>3296</v>
      </c>
      <c r="X269" s="83" t="s">
        <v>247</v>
      </c>
      <c r="AA269" s="204">
        <f>IF(OR(J269="Fail",ISBLANK(J269)),INDEX('Issue Code Table'!C:C,MATCH(N:N,'Issue Code Table'!A:A,0)),IF(M269="Critical",6,IF(M269="Significant",5,IF(M269="Moderate",3,2))))</f>
        <v>5</v>
      </c>
    </row>
    <row r="270" spans="1:27" ht="162.5" x14ac:dyDescent="0.25">
      <c r="A270" s="201" t="s">
        <v>3297</v>
      </c>
      <c r="B270" s="208" t="s">
        <v>176</v>
      </c>
      <c r="C270" s="208" t="s">
        <v>177</v>
      </c>
      <c r="D270" s="208" t="s">
        <v>217</v>
      </c>
      <c r="E270" s="76" t="s">
        <v>3298</v>
      </c>
      <c r="F270" s="208" t="s">
        <v>3299</v>
      </c>
      <c r="G270" s="208" t="s">
        <v>3300</v>
      </c>
      <c r="H270" s="208" t="s">
        <v>3301</v>
      </c>
      <c r="I270" s="209"/>
      <c r="J270" s="297"/>
      <c r="K270" s="210" t="s">
        <v>3302</v>
      </c>
      <c r="L270" s="205"/>
      <c r="M270" s="211" t="s">
        <v>182</v>
      </c>
      <c r="N270" s="211" t="s">
        <v>2426</v>
      </c>
      <c r="O270" s="227" t="s">
        <v>2427</v>
      </c>
      <c r="P270" s="62"/>
      <c r="Q270" s="212" t="s">
        <v>3280</v>
      </c>
      <c r="R270" s="213" t="s">
        <v>3303</v>
      </c>
      <c r="S270" s="79" t="s">
        <v>3304</v>
      </c>
      <c r="T270" s="79" t="s">
        <v>3305</v>
      </c>
      <c r="U270" s="79" t="s">
        <v>357</v>
      </c>
      <c r="V270" s="79" t="s">
        <v>3306</v>
      </c>
      <c r="W270" s="79" t="s">
        <v>3307</v>
      </c>
      <c r="X270" s="83" t="s">
        <v>247</v>
      </c>
      <c r="AA270" s="204">
        <f>IF(OR(J270="Fail",ISBLANK(J270)),INDEX('Issue Code Table'!C:C,MATCH(N:N,'Issue Code Table'!A:A,0)),IF(M270="Critical",6,IF(M270="Significant",5,IF(M270="Moderate",3,2))))</f>
        <v>5</v>
      </c>
    </row>
    <row r="271" spans="1:27" ht="100" x14ac:dyDescent="0.25">
      <c r="A271" s="201" t="s">
        <v>3308</v>
      </c>
      <c r="B271" s="208" t="s">
        <v>2272</v>
      </c>
      <c r="C271" s="208" t="s">
        <v>2273</v>
      </c>
      <c r="D271" s="208" t="s">
        <v>217</v>
      </c>
      <c r="E271" s="76" t="s">
        <v>3309</v>
      </c>
      <c r="F271" s="208" t="s">
        <v>3310</v>
      </c>
      <c r="G271" s="208" t="s">
        <v>3311</v>
      </c>
      <c r="H271" s="208" t="s">
        <v>3312</v>
      </c>
      <c r="I271" s="209"/>
      <c r="J271" s="297"/>
      <c r="K271" s="210" t="s">
        <v>3313</v>
      </c>
      <c r="L271" s="205"/>
      <c r="M271" s="211" t="s">
        <v>223</v>
      </c>
      <c r="N271" s="211" t="s">
        <v>770</v>
      </c>
      <c r="O271" s="227" t="s">
        <v>771</v>
      </c>
      <c r="P271" s="62"/>
      <c r="Q271" s="212" t="s">
        <v>3314</v>
      </c>
      <c r="R271" s="213" t="s">
        <v>3315</v>
      </c>
      <c r="S271" s="79" t="s">
        <v>3316</v>
      </c>
      <c r="T271" s="79" t="s">
        <v>3317</v>
      </c>
      <c r="U271" s="79" t="s">
        <v>3318</v>
      </c>
      <c r="V271" s="79" t="s">
        <v>3319</v>
      </c>
      <c r="W271" s="79" t="s">
        <v>3320</v>
      </c>
      <c r="X271" s="83"/>
      <c r="AA271" s="204">
        <f>IF(OR(J271="Fail",ISBLANK(J271)),INDEX('Issue Code Table'!C:C,MATCH(N:N,'Issue Code Table'!A:A,0)),IF(M271="Critical",6,IF(M271="Significant",5,IF(M271="Moderate",3,2))))</f>
        <v>4</v>
      </c>
    </row>
    <row r="272" spans="1:27" ht="112.5" x14ac:dyDescent="0.25">
      <c r="A272" s="201" t="s">
        <v>3321</v>
      </c>
      <c r="B272" s="208" t="s">
        <v>2272</v>
      </c>
      <c r="C272" s="208" t="s">
        <v>2273</v>
      </c>
      <c r="D272" s="208" t="s">
        <v>217</v>
      </c>
      <c r="E272" s="76" t="s">
        <v>3322</v>
      </c>
      <c r="F272" s="208" t="s">
        <v>3323</v>
      </c>
      <c r="G272" s="208" t="s">
        <v>3324</v>
      </c>
      <c r="H272" s="208" t="s">
        <v>3325</v>
      </c>
      <c r="I272" s="209"/>
      <c r="J272" s="297"/>
      <c r="K272" s="210" t="s">
        <v>3326</v>
      </c>
      <c r="L272" s="205"/>
      <c r="M272" s="211" t="s">
        <v>223</v>
      </c>
      <c r="N272" s="211" t="s">
        <v>770</v>
      </c>
      <c r="O272" s="227" t="s">
        <v>771</v>
      </c>
      <c r="P272" s="62"/>
      <c r="Q272" s="212" t="s">
        <v>3314</v>
      </c>
      <c r="R272" s="213" t="s">
        <v>3327</v>
      </c>
      <c r="S272" s="79" t="s">
        <v>3316</v>
      </c>
      <c r="T272" s="79" t="s">
        <v>3328</v>
      </c>
      <c r="U272" s="79" t="s">
        <v>3329</v>
      </c>
      <c r="V272" s="79" t="s">
        <v>3330</v>
      </c>
      <c r="W272" s="79" t="s">
        <v>3331</v>
      </c>
      <c r="X272" s="83"/>
      <c r="AA272" s="204">
        <f>IF(OR(J272="Fail",ISBLANK(J272)),INDEX('Issue Code Table'!C:C,MATCH(N:N,'Issue Code Table'!A:A,0)),IF(M272="Critical",6,IF(M272="Significant",5,IF(M272="Moderate",3,2))))</f>
        <v>4</v>
      </c>
    </row>
    <row r="273" spans="1:27" ht="100" x14ac:dyDescent="0.25">
      <c r="A273" s="201" t="s">
        <v>3332</v>
      </c>
      <c r="B273" s="208" t="s">
        <v>2272</v>
      </c>
      <c r="C273" s="208" t="s">
        <v>2273</v>
      </c>
      <c r="D273" s="208" t="s">
        <v>217</v>
      </c>
      <c r="E273" s="76" t="s">
        <v>3333</v>
      </c>
      <c r="F273" s="208" t="s">
        <v>3334</v>
      </c>
      <c r="G273" s="208" t="s">
        <v>3335</v>
      </c>
      <c r="H273" s="208" t="s">
        <v>3336</v>
      </c>
      <c r="I273" s="209"/>
      <c r="J273" s="297"/>
      <c r="K273" s="210" t="s">
        <v>3337</v>
      </c>
      <c r="L273" s="205"/>
      <c r="M273" s="211" t="s">
        <v>182</v>
      </c>
      <c r="N273" s="211" t="s">
        <v>795</v>
      </c>
      <c r="O273" s="211" t="s">
        <v>2204</v>
      </c>
      <c r="P273" s="62"/>
      <c r="Q273" s="212" t="s">
        <v>3314</v>
      </c>
      <c r="R273" s="213" t="s">
        <v>3338</v>
      </c>
      <c r="S273" s="79" t="s">
        <v>3316</v>
      </c>
      <c r="T273" s="79" t="s">
        <v>3339</v>
      </c>
      <c r="U273" s="79" t="s">
        <v>3340</v>
      </c>
      <c r="V273" s="79" t="s">
        <v>3341</v>
      </c>
      <c r="W273" s="79" t="s">
        <v>3342</v>
      </c>
      <c r="X273" s="83" t="s">
        <v>247</v>
      </c>
      <c r="AA273" s="204">
        <f>IF(OR(J273="Fail",ISBLANK(J273)),INDEX('Issue Code Table'!C:C,MATCH(N:N,'Issue Code Table'!A:A,0)),IF(M273="Critical",6,IF(M273="Significant",5,IF(M273="Moderate",3,2))))</f>
        <v>5</v>
      </c>
    </row>
    <row r="274" spans="1:27" ht="187.5" x14ac:dyDescent="0.25">
      <c r="A274" s="201" t="s">
        <v>3343</v>
      </c>
      <c r="B274" s="208" t="s">
        <v>2272</v>
      </c>
      <c r="C274" s="208" t="s">
        <v>2273</v>
      </c>
      <c r="D274" s="208" t="s">
        <v>217</v>
      </c>
      <c r="E274" s="76" t="s">
        <v>3344</v>
      </c>
      <c r="F274" s="208" t="s">
        <v>3345</v>
      </c>
      <c r="G274" s="208" t="s">
        <v>3346</v>
      </c>
      <c r="H274" s="208" t="s">
        <v>3347</v>
      </c>
      <c r="I274" s="209"/>
      <c r="J274" s="297"/>
      <c r="K274" s="210" t="s">
        <v>3348</v>
      </c>
      <c r="L274" s="205"/>
      <c r="M274" s="211" t="s">
        <v>223</v>
      </c>
      <c r="N274" s="211" t="s">
        <v>981</v>
      </c>
      <c r="O274" s="227" t="s">
        <v>982</v>
      </c>
      <c r="P274" s="62"/>
      <c r="Q274" s="212" t="s">
        <v>3314</v>
      </c>
      <c r="R274" s="213" t="s">
        <v>3349</v>
      </c>
      <c r="S274" s="79" t="s">
        <v>3316</v>
      </c>
      <c r="T274" s="79" t="s">
        <v>3350</v>
      </c>
      <c r="U274" s="79" t="s">
        <v>3351</v>
      </c>
      <c r="V274" s="79" t="s">
        <v>3352</v>
      </c>
      <c r="W274" s="79" t="s">
        <v>3353</v>
      </c>
      <c r="X274" s="83"/>
      <c r="AA274" s="204">
        <f>IF(OR(J274="Fail",ISBLANK(J274)),INDEX('Issue Code Table'!C:C,MATCH(N:N,'Issue Code Table'!A:A,0)),IF(M274="Critical",6,IF(M274="Significant",5,IF(M274="Moderate",3,2))))</f>
        <v>4</v>
      </c>
    </row>
    <row r="275" spans="1:27" ht="112.5" x14ac:dyDescent="0.25">
      <c r="A275" s="201" t="s">
        <v>3354</v>
      </c>
      <c r="B275" s="217" t="s">
        <v>1293</v>
      </c>
      <c r="C275" s="208" t="s">
        <v>1294</v>
      </c>
      <c r="D275" s="208" t="s">
        <v>217</v>
      </c>
      <c r="E275" s="76" t="s">
        <v>3355</v>
      </c>
      <c r="F275" s="208" t="s">
        <v>3356</v>
      </c>
      <c r="G275" s="208" t="s">
        <v>3357</v>
      </c>
      <c r="H275" s="208" t="s">
        <v>3358</v>
      </c>
      <c r="I275" s="209"/>
      <c r="J275" s="297"/>
      <c r="K275" s="210" t="s">
        <v>3359</v>
      </c>
      <c r="L275" s="205"/>
      <c r="M275" s="211" t="s">
        <v>223</v>
      </c>
      <c r="N275" s="211" t="s">
        <v>2382</v>
      </c>
      <c r="O275" s="227" t="s">
        <v>2383</v>
      </c>
      <c r="P275" s="62"/>
      <c r="Q275" s="212" t="s">
        <v>3360</v>
      </c>
      <c r="R275" s="213" t="s">
        <v>3361</v>
      </c>
      <c r="S275" s="79" t="s">
        <v>3362</v>
      </c>
      <c r="T275" s="79" t="s">
        <v>3363</v>
      </c>
      <c r="U275" s="79" t="s">
        <v>3364</v>
      </c>
      <c r="V275" s="79" t="s">
        <v>3365</v>
      </c>
      <c r="W275" s="79" t="s">
        <v>3366</v>
      </c>
      <c r="X275" s="83"/>
      <c r="AA275" s="204">
        <f>IF(OR(J275="Fail",ISBLANK(J275)),INDEX('Issue Code Table'!C:C,MATCH(N:N,'Issue Code Table'!A:A,0)),IF(M275="Critical",6,IF(M275="Significant",5,IF(M275="Moderate",3,2))))</f>
        <v>3</v>
      </c>
    </row>
    <row r="276" spans="1:27" ht="262.5" x14ac:dyDescent="0.25">
      <c r="A276" s="201" t="s">
        <v>3367</v>
      </c>
      <c r="B276" s="217" t="s">
        <v>345</v>
      </c>
      <c r="C276" s="208" t="s">
        <v>346</v>
      </c>
      <c r="D276" s="208" t="s">
        <v>217</v>
      </c>
      <c r="E276" s="76" t="s">
        <v>3368</v>
      </c>
      <c r="F276" s="208" t="s">
        <v>3369</v>
      </c>
      <c r="G276" s="208" t="s">
        <v>3370</v>
      </c>
      <c r="H276" s="208" t="s">
        <v>3371</v>
      </c>
      <c r="I276" s="209"/>
      <c r="J276" s="297"/>
      <c r="K276" s="210" t="s">
        <v>3372</v>
      </c>
      <c r="L276" s="205"/>
      <c r="M276" s="211" t="s">
        <v>182</v>
      </c>
      <c r="N276" s="211" t="s">
        <v>795</v>
      </c>
      <c r="O276" s="227" t="s">
        <v>796</v>
      </c>
      <c r="P276" s="62"/>
      <c r="Q276" s="212" t="s">
        <v>3373</v>
      </c>
      <c r="R276" s="213" t="s">
        <v>3374</v>
      </c>
      <c r="S276" s="79" t="s">
        <v>3375</v>
      </c>
      <c r="T276" s="79" t="s">
        <v>3376</v>
      </c>
      <c r="U276" s="79" t="s">
        <v>357</v>
      </c>
      <c r="V276" s="79" t="s">
        <v>3377</v>
      </c>
      <c r="W276" s="79" t="s">
        <v>3378</v>
      </c>
      <c r="X276" s="83" t="s">
        <v>247</v>
      </c>
      <c r="AA276" s="204">
        <f>IF(OR(J276="Fail",ISBLANK(J276)),INDEX('Issue Code Table'!C:C,MATCH(N:N,'Issue Code Table'!A:A,0)),IF(M276="Critical",6,IF(M276="Significant",5,IF(M276="Moderate",3,2))))</f>
        <v>5</v>
      </c>
    </row>
    <row r="277" spans="1:27" ht="137.5" x14ac:dyDescent="0.25">
      <c r="A277" s="201" t="s">
        <v>3379</v>
      </c>
      <c r="B277" s="208" t="s">
        <v>345</v>
      </c>
      <c r="C277" s="208" t="s">
        <v>346</v>
      </c>
      <c r="D277" s="208" t="s">
        <v>217</v>
      </c>
      <c r="E277" s="76" t="s">
        <v>3380</v>
      </c>
      <c r="F277" s="208" t="s">
        <v>3381</v>
      </c>
      <c r="G277" s="208" t="s">
        <v>3382</v>
      </c>
      <c r="H277" s="208" t="s">
        <v>3383</v>
      </c>
      <c r="I277" s="209"/>
      <c r="J277" s="297"/>
      <c r="K277" s="216" t="s">
        <v>3384</v>
      </c>
      <c r="L277" s="205"/>
      <c r="M277" s="211" t="s">
        <v>223</v>
      </c>
      <c r="N277" s="211" t="s">
        <v>2410</v>
      </c>
      <c r="O277" s="227" t="s">
        <v>2411</v>
      </c>
      <c r="P277" s="62"/>
      <c r="Q277" s="212" t="s">
        <v>3373</v>
      </c>
      <c r="R277" s="213" t="s">
        <v>3385</v>
      </c>
      <c r="S277" s="79" t="s">
        <v>3386</v>
      </c>
      <c r="T277" s="79" t="s">
        <v>3387</v>
      </c>
      <c r="U277" s="79" t="s">
        <v>3388</v>
      </c>
      <c r="V277" s="79" t="s">
        <v>3389</v>
      </c>
      <c r="W277" s="79" t="s">
        <v>3390</v>
      </c>
      <c r="X277" s="83"/>
      <c r="AA277" s="204">
        <f>IF(OR(J277="Fail",ISBLANK(J277)),INDEX('Issue Code Table'!C:C,MATCH(N:N,'Issue Code Table'!A:A,0)),IF(M277="Critical",6,IF(M277="Significant",5,IF(M277="Moderate",3,2))))</f>
        <v>5</v>
      </c>
    </row>
    <row r="278" spans="1:27" ht="137.5" x14ac:dyDescent="0.25">
      <c r="A278" s="201" t="s">
        <v>3391</v>
      </c>
      <c r="B278" s="208" t="s">
        <v>345</v>
      </c>
      <c r="C278" s="208" t="s">
        <v>346</v>
      </c>
      <c r="D278" s="208" t="s">
        <v>217</v>
      </c>
      <c r="E278" s="76" t="s">
        <v>3392</v>
      </c>
      <c r="F278" s="208" t="s">
        <v>3393</v>
      </c>
      <c r="G278" s="208" t="s">
        <v>3394</v>
      </c>
      <c r="H278" s="208" t="s">
        <v>3395</v>
      </c>
      <c r="I278" s="209"/>
      <c r="J278" s="297"/>
      <c r="K278" s="216" t="s">
        <v>3396</v>
      </c>
      <c r="L278" s="205"/>
      <c r="M278" s="211" t="s">
        <v>223</v>
      </c>
      <c r="N278" s="211" t="s">
        <v>3397</v>
      </c>
      <c r="O278" s="227" t="s">
        <v>3398</v>
      </c>
      <c r="P278" s="62"/>
      <c r="Q278" s="212" t="s">
        <v>3399</v>
      </c>
      <c r="R278" s="213" t="s">
        <v>3400</v>
      </c>
      <c r="S278" s="79" t="s">
        <v>3401</v>
      </c>
      <c r="T278" s="79" t="s">
        <v>3402</v>
      </c>
      <c r="U278" s="79" t="s">
        <v>3403</v>
      </c>
      <c r="V278" s="79" t="s">
        <v>3404</v>
      </c>
      <c r="W278" s="79" t="s">
        <v>3405</v>
      </c>
      <c r="X278" s="83"/>
      <c r="AA278" s="204">
        <f>IF(OR(J278="Fail",ISBLANK(J278)),INDEX('Issue Code Table'!C:C,MATCH(N:N,'Issue Code Table'!A:A,0)),IF(M278="Critical",6,IF(M278="Significant",5,IF(M278="Moderate",3,2))))</f>
        <v>4</v>
      </c>
    </row>
    <row r="279" spans="1:27" ht="225" x14ac:dyDescent="0.25">
      <c r="A279" s="201" t="s">
        <v>3406</v>
      </c>
      <c r="B279" s="208" t="s">
        <v>1293</v>
      </c>
      <c r="C279" s="208" t="s">
        <v>1294</v>
      </c>
      <c r="D279" s="208" t="s">
        <v>217</v>
      </c>
      <c r="E279" s="76" t="s">
        <v>3167</v>
      </c>
      <c r="F279" s="208" t="s">
        <v>3168</v>
      </c>
      <c r="G279" s="208" t="s">
        <v>3407</v>
      </c>
      <c r="H279" s="208" t="s">
        <v>3170</v>
      </c>
      <c r="I279" s="209"/>
      <c r="J279" s="297"/>
      <c r="K279" s="216" t="s">
        <v>3408</v>
      </c>
      <c r="L279" s="205"/>
      <c r="M279" s="211" t="s">
        <v>182</v>
      </c>
      <c r="N279" s="211" t="s">
        <v>351</v>
      </c>
      <c r="O279" s="227" t="s">
        <v>352</v>
      </c>
      <c r="P279" s="62"/>
      <c r="Q279" s="212" t="s">
        <v>3409</v>
      </c>
      <c r="R279" s="213" t="s">
        <v>3410</v>
      </c>
      <c r="S279" s="79" t="s">
        <v>3173</v>
      </c>
      <c r="T279" s="79" t="s">
        <v>3411</v>
      </c>
      <c r="U279" s="79" t="s">
        <v>357</v>
      </c>
      <c r="V279" s="79" t="s">
        <v>3412</v>
      </c>
      <c r="W279" s="79" t="s">
        <v>3413</v>
      </c>
      <c r="X279" s="83" t="s">
        <v>247</v>
      </c>
      <c r="AA279" s="204">
        <f>IF(OR(J279="Fail",ISBLANK(J279)),INDEX('Issue Code Table'!C:C,MATCH(N:N,'Issue Code Table'!A:A,0)),IF(M279="Critical",6,IF(M279="Significant",5,IF(M279="Moderate",3,2))))</f>
        <v>5</v>
      </c>
    </row>
    <row r="280" spans="1:27" ht="15" customHeight="1" x14ac:dyDescent="0.25">
      <c r="A280" s="89"/>
      <c r="B280" s="243" t="s">
        <v>3414</v>
      </c>
      <c r="C280" s="243"/>
      <c r="D280" s="89"/>
      <c r="E280" s="89"/>
      <c r="F280" s="75"/>
      <c r="G280" s="75"/>
      <c r="H280" s="75"/>
      <c r="I280" s="75"/>
      <c r="J280" s="75"/>
      <c r="K280" s="75"/>
      <c r="L280" s="75"/>
      <c r="M280" s="75"/>
      <c r="N280" s="75"/>
      <c r="O280" s="75"/>
      <c r="P280" s="61"/>
      <c r="Q280" s="75"/>
      <c r="R280" s="75"/>
      <c r="S280" s="75"/>
      <c r="T280" s="244"/>
      <c r="U280" s="75"/>
      <c r="V280" s="75"/>
      <c r="W280" s="244"/>
      <c r="X280" s="244"/>
      <c r="AA280" s="245"/>
    </row>
    <row r="281" spans="1:27" ht="12.5" x14ac:dyDescent="0.25">
      <c r="A281" s="60"/>
      <c r="B281" s="63"/>
      <c r="C281" s="63"/>
      <c r="D281" s="60"/>
      <c r="E281" s="60"/>
      <c r="F281" s="60"/>
      <c r="G281" s="60"/>
      <c r="H281" s="60"/>
      <c r="I281" s="60"/>
      <c r="J281" s="60"/>
      <c r="K281" s="60"/>
      <c r="M281" s="59"/>
      <c r="N281" s="59"/>
      <c r="O281" s="59"/>
      <c r="P281" s="60"/>
      <c r="Q281" s="60"/>
      <c r="R281" s="60"/>
      <c r="S281" s="60"/>
      <c r="T281" s="81"/>
      <c r="U281" s="60"/>
      <c r="V281" s="60"/>
      <c r="W281" s="96"/>
      <c r="X281" s="97"/>
      <c r="AA281" s="64"/>
    </row>
    <row r="282" spans="1:27" ht="62.25" customHeight="1" x14ac:dyDescent="0.25">
      <c r="A282" s="60"/>
      <c r="B282" s="63"/>
      <c r="C282" s="63"/>
      <c r="D282" s="60"/>
      <c r="E282" s="60"/>
      <c r="F282" s="60"/>
      <c r="G282" s="60"/>
      <c r="H282" s="60"/>
      <c r="I282" s="60"/>
      <c r="J282" s="60"/>
      <c r="K282" s="60"/>
      <c r="M282" s="59"/>
      <c r="N282" s="59"/>
      <c r="O282" s="59"/>
      <c r="P282" s="60"/>
      <c r="Q282" s="60"/>
      <c r="R282" s="60"/>
      <c r="S282" s="60"/>
      <c r="T282" s="81"/>
      <c r="U282" s="60"/>
      <c r="V282" s="60"/>
      <c r="W282" s="96"/>
      <c r="X282" s="97"/>
      <c r="AA282" s="64"/>
    </row>
    <row r="283" spans="1:27" ht="50.25" hidden="1" customHeight="1" x14ac:dyDescent="0.25">
      <c r="A283" s="60"/>
      <c r="B283" s="63"/>
      <c r="C283" s="63"/>
      <c r="D283" s="60"/>
      <c r="E283" s="60"/>
      <c r="F283" s="60"/>
      <c r="G283" s="60"/>
      <c r="H283" s="60"/>
      <c r="I283" s="65" t="s">
        <v>3415</v>
      </c>
      <c r="J283" s="60"/>
      <c r="K283" s="60"/>
      <c r="M283" s="59"/>
      <c r="N283" s="59"/>
      <c r="O283" s="59"/>
      <c r="P283" s="60"/>
      <c r="Q283" s="60"/>
      <c r="R283" s="60"/>
      <c r="S283" s="60"/>
      <c r="T283" s="81"/>
      <c r="U283" s="60"/>
      <c r="V283" s="60"/>
      <c r="W283" s="80"/>
      <c r="X283" s="288"/>
      <c r="AA283" s="64"/>
    </row>
    <row r="284" spans="1:27" ht="34.5" hidden="1" customHeight="1" x14ac:dyDescent="0.25">
      <c r="A284" s="60"/>
      <c r="B284" s="63"/>
      <c r="C284" s="63"/>
      <c r="D284" s="60"/>
      <c r="E284" s="60"/>
      <c r="F284" s="60"/>
      <c r="G284" s="60"/>
      <c r="H284" s="60"/>
      <c r="I284" s="65" t="s">
        <v>57</v>
      </c>
      <c r="J284" s="60"/>
      <c r="K284" s="60"/>
      <c r="M284" s="59"/>
      <c r="N284" s="59"/>
      <c r="O284" s="59"/>
      <c r="P284" s="60"/>
      <c r="Q284" s="60"/>
      <c r="R284" s="60"/>
      <c r="S284" s="60"/>
      <c r="T284" s="81"/>
      <c r="U284" s="60"/>
      <c r="V284" s="60"/>
      <c r="W284" s="79"/>
      <c r="X284" s="83"/>
      <c r="AA284" s="64"/>
    </row>
    <row r="285" spans="1:27" ht="21" hidden="1" customHeight="1" x14ac:dyDescent="0.25">
      <c r="A285" s="60"/>
      <c r="B285" s="63"/>
      <c r="C285" s="63"/>
      <c r="D285" s="60"/>
      <c r="E285" s="60"/>
      <c r="F285" s="60"/>
      <c r="G285" s="60"/>
      <c r="H285" s="60"/>
      <c r="I285" s="65" t="s">
        <v>58</v>
      </c>
      <c r="J285" s="60"/>
      <c r="K285" s="60"/>
      <c r="M285" s="59"/>
      <c r="N285" s="59"/>
      <c r="O285" s="59"/>
      <c r="P285" s="60"/>
      <c r="Q285" s="60"/>
      <c r="R285" s="60"/>
      <c r="S285" s="60"/>
      <c r="T285" s="81"/>
      <c r="U285" s="60"/>
      <c r="V285" s="60"/>
      <c r="W285" s="79"/>
      <c r="X285" s="83"/>
      <c r="AA285" s="64"/>
    </row>
    <row r="286" spans="1:27" ht="7.5" hidden="1" customHeight="1" x14ac:dyDescent="0.25">
      <c r="A286" s="60"/>
      <c r="B286" s="63"/>
      <c r="C286" s="63"/>
      <c r="D286" s="60"/>
      <c r="E286" s="60"/>
      <c r="F286" s="60"/>
      <c r="G286" s="60"/>
      <c r="H286" s="60"/>
      <c r="I286" s="65" t="s">
        <v>46</v>
      </c>
      <c r="J286" s="60"/>
      <c r="K286" s="60"/>
      <c r="M286" s="59"/>
      <c r="N286" s="59"/>
      <c r="O286" s="59"/>
      <c r="P286" s="60"/>
      <c r="Q286" s="60"/>
      <c r="R286" s="60"/>
      <c r="S286" s="60"/>
      <c r="T286" s="81"/>
      <c r="U286" s="60"/>
      <c r="V286" s="60"/>
      <c r="W286" s="246"/>
      <c r="X286" s="247"/>
      <c r="AA286" s="64"/>
    </row>
    <row r="287" spans="1:27" ht="50.25" hidden="1" customHeight="1" x14ac:dyDescent="0.25">
      <c r="A287" s="60"/>
      <c r="B287" s="63"/>
      <c r="C287" s="63"/>
      <c r="D287" s="60"/>
      <c r="E287" s="60"/>
      <c r="F287" s="60"/>
      <c r="G287" s="60"/>
      <c r="H287" s="60"/>
      <c r="I287" s="65" t="s">
        <v>3416</v>
      </c>
      <c r="J287" s="60"/>
      <c r="K287" s="60"/>
      <c r="M287" s="59"/>
      <c r="N287" s="59"/>
      <c r="O287" s="59"/>
      <c r="P287" s="60"/>
      <c r="Q287" s="60"/>
      <c r="R287" s="60"/>
      <c r="S287" s="60"/>
      <c r="T287" s="81"/>
      <c r="U287" s="60"/>
      <c r="V287" s="60"/>
      <c r="W287" s="79"/>
      <c r="X287" s="83"/>
      <c r="AA287" s="64"/>
    </row>
    <row r="288" spans="1:27" ht="12.5" hidden="1" x14ac:dyDescent="0.25">
      <c r="A288" s="60"/>
      <c r="B288" s="63"/>
      <c r="C288" s="63"/>
      <c r="D288" s="60"/>
      <c r="E288" s="60"/>
      <c r="F288" s="60"/>
      <c r="G288" s="60"/>
      <c r="H288" s="60"/>
      <c r="I288" s="60"/>
      <c r="J288" s="60"/>
      <c r="K288" s="60"/>
      <c r="M288" s="59"/>
      <c r="N288" s="59"/>
      <c r="O288" s="59"/>
      <c r="P288" s="60"/>
      <c r="Q288" s="60"/>
      <c r="R288" s="60"/>
      <c r="S288" s="60"/>
      <c r="T288" s="81"/>
      <c r="U288" s="60"/>
      <c r="V288" s="60"/>
      <c r="W288" s="79"/>
      <c r="X288" s="83"/>
      <c r="AA288" s="64"/>
    </row>
    <row r="289" spans="1:27" ht="30" hidden="1" customHeight="1" x14ac:dyDescent="0.25">
      <c r="A289" s="60"/>
      <c r="B289" s="63"/>
      <c r="C289" s="63"/>
      <c r="D289" s="60"/>
      <c r="E289" s="60"/>
      <c r="F289" s="60"/>
      <c r="G289" s="60"/>
      <c r="H289" s="60"/>
      <c r="I289" s="59" t="s">
        <v>3417</v>
      </c>
      <c r="J289" s="60"/>
      <c r="K289" s="60"/>
      <c r="M289" s="59"/>
      <c r="N289" s="59"/>
      <c r="O289" s="59"/>
      <c r="P289" s="60"/>
      <c r="Q289" s="60"/>
      <c r="R289" s="60"/>
      <c r="S289" s="60"/>
      <c r="T289" s="81"/>
      <c r="U289" s="60"/>
      <c r="V289" s="60"/>
      <c r="W289" s="79"/>
      <c r="X289" s="83"/>
      <c r="AA289" s="64"/>
    </row>
    <row r="290" spans="1:27" ht="44.25" hidden="1" customHeight="1" x14ac:dyDescent="0.25">
      <c r="A290" s="60"/>
      <c r="B290" s="63"/>
      <c r="C290" s="63"/>
      <c r="D290" s="60"/>
      <c r="E290" s="60"/>
      <c r="F290" s="60"/>
      <c r="G290" s="60"/>
      <c r="H290" s="60"/>
      <c r="I290" s="66" t="s">
        <v>169</v>
      </c>
      <c r="J290" s="60"/>
      <c r="K290" s="60"/>
      <c r="M290" s="59"/>
      <c r="N290" s="59"/>
      <c r="O290" s="59"/>
      <c r="P290" s="60"/>
      <c r="Q290" s="60"/>
      <c r="R290" s="60"/>
      <c r="S290" s="60"/>
      <c r="T290" s="81"/>
      <c r="U290" s="60"/>
      <c r="V290" s="60"/>
      <c r="W290" s="79"/>
      <c r="X290" s="83"/>
      <c r="AA290" s="64"/>
    </row>
    <row r="291" spans="1:27" ht="44.25" hidden="1" customHeight="1" x14ac:dyDescent="0.25">
      <c r="A291" s="60"/>
      <c r="B291" s="63"/>
      <c r="C291" s="63"/>
      <c r="D291" s="60"/>
      <c r="E291" s="60"/>
      <c r="F291" s="60"/>
      <c r="G291" s="60"/>
      <c r="H291" s="60"/>
      <c r="I291" s="59" t="s">
        <v>182</v>
      </c>
      <c r="J291" s="60"/>
      <c r="K291" s="60"/>
      <c r="M291" s="59"/>
      <c r="N291" s="59"/>
      <c r="O291" s="59"/>
      <c r="P291" s="60"/>
      <c r="Q291" s="60"/>
      <c r="R291" s="60"/>
      <c r="S291" s="60"/>
      <c r="T291" s="81"/>
      <c r="U291" s="60"/>
      <c r="V291" s="60"/>
      <c r="W291" s="79"/>
      <c r="X291" s="83"/>
      <c r="AA291" s="64"/>
    </row>
    <row r="292" spans="1:27" ht="32.25" hidden="1" customHeight="1" x14ac:dyDescent="0.25">
      <c r="A292" s="60"/>
      <c r="B292" s="63"/>
      <c r="C292" s="63"/>
      <c r="D292" s="60"/>
      <c r="E292" s="60"/>
      <c r="F292" s="60"/>
      <c r="G292" s="60"/>
      <c r="H292" s="60"/>
      <c r="I292" s="59" t="s">
        <v>223</v>
      </c>
      <c r="J292" s="60"/>
      <c r="K292" s="60"/>
      <c r="M292" s="59"/>
      <c r="N292" s="59"/>
      <c r="O292" s="59"/>
      <c r="P292" s="60"/>
      <c r="Q292" s="60"/>
      <c r="R292" s="60"/>
      <c r="S292" s="60"/>
      <c r="T292" s="81"/>
      <c r="U292" s="60"/>
      <c r="V292" s="60"/>
      <c r="W292" s="79"/>
      <c r="X292" s="83"/>
      <c r="AA292" s="64"/>
    </row>
    <row r="293" spans="1:27" ht="39.75" hidden="1" customHeight="1" x14ac:dyDescent="0.25">
      <c r="A293" s="60"/>
      <c r="B293" s="63"/>
      <c r="C293" s="63"/>
      <c r="D293" s="60"/>
      <c r="E293" s="60"/>
      <c r="F293" s="60"/>
      <c r="G293" s="60"/>
      <c r="H293" s="60"/>
      <c r="I293" s="59" t="s">
        <v>309</v>
      </c>
      <c r="J293" s="60"/>
      <c r="K293" s="60"/>
      <c r="M293" s="59"/>
      <c r="N293" s="59"/>
      <c r="O293" s="59"/>
      <c r="P293" s="60"/>
      <c r="Q293" s="60"/>
      <c r="R293" s="60"/>
      <c r="S293" s="60"/>
      <c r="T293" s="81"/>
      <c r="U293" s="60"/>
      <c r="V293" s="60"/>
      <c r="W293" s="79"/>
      <c r="X293" s="83"/>
      <c r="AA293" s="64"/>
    </row>
    <row r="294" spans="1:27" ht="12.5" hidden="1" x14ac:dyDescent="0.25">
      <c r="A294" s="60"/>
      <c r="B294" s="63"/>
      <c r="C294" s="63"/>
      <c r="D294" s="60"/>
      <c r="E294" s="60"/>
      <c r="F294" s="60"/>
      <c r="G294" s="60"/>
      <c r="H294" s="60"/>
      <c r="I294" s="60"/>
      <c r="J294" s="60"/>
      <c r="K294" s="60"/>
      <c r="M294" s="59"/>
      <c r="N294" s="59"/>
      <c r="O294" s="59"/>
      <c r="P294" s="60"/>
      <c r="Q294" s="60"/>
      <c r="R294" s="60"/>
      <c r="S294" s="60"/>
      <c r="T294" s="81"/>
      <c r="U294" s="60"/>
      <c r="V294" s="60"/>
      <c r="W294" s="248"/>
      <c r="X294" s="249"/>
      <c r="AA294" s="64"/>
    </row>
    <row r="295" spans="1:27" ht="12.5" hidden="1" x14ac:dyDescent="0.25">
      <c r="A295" s="60"/>
      <c r="B295" s="63"/>
      <c r="C295" s="63"/>
      <c r="D295" s="60"/>
      <c r="E295" s="60"/>
      <c r="F295" s="60"/>
      <c r="G295" s="60"/>
      <c r="H295" s="60"/>
      <c r="I295" s="60"/>
      <c r="J295" s="60"/>
      <c r="K295" s="60"/>
      <c r="M295" s="59"/>
      <c r="N295" s="59"/>
      <c r="O295" s="59"/>
      <c r="P295" s="60"/>
      <c r="Q295" s="60"/>
      <c r="R295" s="60"/>
      <c r="S295" s="60"/>
      <c r="T295" s="81"/>
      <c r="U295" s="60"/>
      <c r="V295" s="60"/>
      <c r="W295" s="96"/>
      <c r="X295" s="97"/>
      <c r="AA295" s="64"/>
    </row>
    <row r="296" spans="1:27" ht="13.5" customHeight="1" x14ac:dyDescent="0.25">
      <c r="W296" s="96"/>
      <c r="X296" s="97"/>
    </row>
    <row r="297" spans="1:27" ht="13.5" customHeight="1" x14ac:dyDescent="0.25">
      <c r="W297" s="96"/>
      <c r="X297" s="97"/>
    </row>
  </sheetData>
  <protectedRanges>
    <protectedRange password="E1A2" sqref="AA3:AA279" name="Range1_1_1"/>
    <protectedRange password="E1A2" sqref="N2:O2" name="Range1_5_1_1"/>
    <protectedRange password="E1A2" sqref="AA2" name="Range1_1_2_2"/>
    <protectedRange password="E1A2" sqref="O72" name="Range1_1"/>
    <protectedRange password="E1A2" sqref="W2" name="Range1_14"/>
    <protectedRange password="E1A2" sqref="O3" name="Range1_2_1_1"/>
    <protectedRange password="E1A2" sqref="O4" name="Range1_4_1"/>
    <protectedRange password="E1A2" sqref="N3" name="Range1_2_1_1_2"/>
    <protectedRange password="E1A2" sqref="N4" name="Range1_4_1_2"/>
    <protectedRange password="E1A2" sqref="P5:P6" name="Range1_2_2"/>
    <protectedRange password="E1A2" sqref="O5" name="Range1_1_2_2_1"/>
  </protectedRanges>
  <autoFilter ref="A2:AA280" xr:uid="{F33692DE-C216-482E-A942-D17D22A86E05}"/>
  <sortState xmlns:xlrd2="http://schemas.microsoft.com/office/spreadsheetml/2017/richdata2" ref="A2:L303">
    <sortCondition ref="A1"/>
  </sortState>
  <phoneticPr fontId="3" type="noConversion"/>
  <conditionalFormatting sqref="J7 J156:J158 J222:J225 J227:J235 J74:J75 J77:J154 J11:J72 J9 J255:J279">
    <cfRule type="cellIs" dxfId="69" priority="223" operator="equal">
      <formula>"Pass"</formula>
    </cfRule>
    <cfRule type="cellIs" dxfId="68" priority="224" operator="equal">
      <formula>"Fail"</formula>
    </cfRule>
    <cfRule type="cellIs" dxfId="67" priority="225" operator="equal">
      <formula>"Info"</formula>
    </cfRule>
  </conditionalFormatting>
  <conditionalFormatting sqref="J244:J248">
    <cfRule type="cellIs" dxfId="66" priority="159" operator="equal">
      <formula>"Pass"</formula>
    </cfRule>
    <cfRule type="cellIs" dxfId="65" priority="160" operator="equal">
      <formula>"Fail"</formula>
    </cfRule>
    <cfRule type="cellIs" dxfId="64" priority="161" operator="equal">
      <formula>"Info"</formula>
    </cfRule>
  </conditionalFormatting>
  <conditionalFormatting sqref="J236:J237">
    <cfRule type="cellIs" dxfId="63" priority="167" operator="equal">
      <formula>"Pass"</formula>
    </cfRule>
    <cfRule type="cellIs" dxfId="62" priority="168" operator="equal">
      <formula>"Fail"</formula>
    </cfRule>
    <cfRule type="cellIs" dxfId="61" priority="169" operator="equal">
      <formula>"Info"</formula>
    </cfRule>
  </conditionalFormatting>
  <conditionalFormatting sqref="J240:J243">
    <cfRule type="cellIs" dxfId="60" priority="163" operator="equal">
      <formula>"Pass"</formula>
    </cfRule>
    <cfRule type="cellIs" dxfId="59" priority="164" operator="equal">
      <formula>"Fail"</formula>
    </cfRule>
    <cfRule type="cellIs" dxfId="58" priority="165" operator="equal">
      <formula>"Info"</formula>
    </cfRule>
  </conditionalFormatting>
  <conditionalFormatting sqref="I3">
    <cfRule type="cellIs" dxfId="57" priority="156" operator="equal">
      <formula>"Pass"</formula>
    </cfRule>
    <cfRule type="cellIs" dxfId="56" priority="157" operator="equal">
      <formula>"Fail"</formula>
    </cfRule>
    <cfRule type="cellIs" dxfId="55" priority="158" operator="equal">
      <formula>"Info"</formula>
    </cfRule>
  </conditionalFormatting>
  <conditionalFormatting sqref="I4">
    <cfRule type="cellIs" dxfId="54" priority="152" operator="equal">
      <formula>"Pass"</formula>
    </cfRule>
    <cfRule type="cellIs" dxfId="53" priority="153" operator="equal">
      <formula>"Fail"</formula>
    </cfRule>
    <cfRule type="cellIs" dxfId="52" priority="154" operator="equal">
      <formula>"Info"</formula>
    </cfRule>
  </conditionalFormatting>
  <conditionalFormatting sqref="J238:J239">
    <cfRule type="cellIs" dxfId="51" priority="77" operator="equal">
      <formula>"Pass"</formula>
    </cfRule>
    <cfRule type="cellIs" dxfId="50" priority="78" operator="equal">
      <formula>"Fail"</formula>
    </cfRule>
    <cfRule type="cellIs" dxfId="49" priority="79" operator="equal">
      <formula>"Info"</formula>
    </cfRule>
  </conditionalFormatting>
  <conditionalFormatting sqref="J251:J253">
    <cfRule type="cellIs" dxfId="48" priority="93" operator="equal">
      <formula>"Pass"</formula>
    </cfRule>
    <cfRule type="cellIs" dxfId="47" priority="94" operator="equal">
      <formula>"Fail"</formula>
    </cfRule>
    <cfRule type="cellIs" dxfId="46" priority="95" operator="equal">
      <formula>"Info"</formula>
    </cfRule>
  </conditionalFormatting>
  <conditionalFormatting sqref="J249">
    <cfRule type="cellIs" dxfId="45" priority="89" operator="equal">
      <formula>"Pass"</formula>
    </cfRule>
    <cfRule type="cellIs" dxfId="44" priority="90" operator="equal">
      <formula>"Fail"</formula>
    </cfRule>
    <cfRule type="cellIs" dxfId="43" priority="91" operator="equal">
      <formula>"Info"</formula>
    </cfRule>
  </conditionalFormatting>
  <conditionalFormatting sqref="J250">
    <cfRule type="cellIs" dxfId="42" priority="85" operator="equal">
      <formula>"Pass"</formula>
    </cfRule>
    <cfRule type="cellIs" dxfId="41" priority="86" operator="equal">
      <formula>"Fail"</formula>
    </cfRule>
    <cfRule type="cellIs" dxfId="40" priority="87" operator="equal">
      <formula>"Info"</formula>
    </cfRule>
  </conditionalFormatting>
  <conditionalFormatting sqref="J226">
    <cfRule type="cellIs" dxfId="39" priority="73" operator="equal">
      <formula>"Pass"</formula>
    </cfRule>
    <cfRule type="cellIs" dxfId="38" priority="74" operator="equal">
      <formula>"Fail"</formula>
    </cfRule>
    <cfRule type="cellIs" dxfId="37" priority="75" operator="equal">
      <formula>"Info"</formula>
    </cfRule>
  </conditionalFormatting>
  <conditionalFormatting sqref="J254">
    <cfRule type="cellIs" dxfId="36" priority="70" operator="equal">
      <formula>"Pass"</formula>
    </cfRule>
    <cfRule type="cellIs" dxfId="35" priority="71" operator="equal">
      <formula>"Fail"</formula>
    </cfRule>
    <cfRule type="cellIs" dxfId="34" priority="72" operator="equal">
      <formula>"Info"</formula>
    </cfRule>
  </conditionalFormatting>
  <conditionalFormatting sqref="J73">
    <cfRule type="cellIs" dxfId="33" priority="44" operator="equal">
      <formula>"Pass"</formula>
    </cfRule>
    <cfRule type="cellIs" dxfId="32" priority="45" operator="equal">
      <formula>"Fail"</formula>
    </cfRule>
    <cfRule type="cellIs" dxfId="31" priority="46" operator="equal">
      <formula>"Info"</formula>
    </cfRule>
  </conditionalFormatting>
  <conditionalFormatting sqref="J76">
    <cfRule type="cellIs" dxfId="30" priority="41" operator="equal">
      <formula>"Pass"</formula>
    </cfRule>
    <cfRule type="cellIs" dxfId="29" priority="42" operator="equal">
      <formula>"Fail"</formula>
    </cfRule>
    <cfRule type="cellIs" dxfId="28" priority="43" operator="equal">
      <formula>"Info"</formula>
    </cfRule>
  </conditionalFormatting>
  <conditionalFormatting sqref="J159:J171 J173:J221">
    <cfRule type="cellIs" dxfId="27" priority="33" operator="equal">
      <formula>"Pass"</formula>
    </cfRule>
    <cfRule type="cellIs" dxfId="26" priority="34" operator="equal">
      <formula>"Fail"</formula>
    </cfRule>
    <cfRule type="cellIs" dxfId="25" priority="35" operator="equal">
      <formula>"Info"</formula>
    </cfRule>
  </conditionalFormatting>
  <conditionalFormatting sqref="G179:G186 G189:G192 G195:G198 G202:G205 G207">
    <cfRule type="cellIs" dxfId="24" priority="25" operator="equal">
      <formula>"Pass"</formula>
    </cfRule>
    <cfRule type="cellIs" dxfId="23" priority="26" operator="equal">
      <formula>"Fail"</formula>
    </cfRule>
    <cfRule type="cellIs" dxfId="22" priority="27" operator="equal">
      <formula>"Info"</formula>
    </cfRule>
  </conditionalFormatting>
  <conditionalFormatting sqref="G193">
    <cfRule type="cellIs" dxfId="21" priority="22" operator="equal">
      <formula>"Pass"</formula>
    </cfRule>
    <cfRule type="cellIs" dxfId="20" priority="23" operator="equal">
      <formula>"Fail"</formula>
    </cfRule>
    <cfRule type="cellIs" dxfId="19" priority="24" operator="equal">
      <formula>"Info"</formula>
    </cfRule>
  </conditionalFormatting>
  <conditionalFormatting sqref="J10">
    <cfRule type="cellIs" dxfId="18" priority="19" operator="equal">
      <formula>"Info"</formula>
    </cfRule>
    <cfRule type="cellIs" dxfId="17" priority="20" operator="equal">
      <formula>"Fail"</formula>
    </cfRule>
    <cfRule type="cellIs" dxfId="16" priority="21" operator="equal">
      <formula>"Pass"</formula>
    </cfRule>
  </conditionalFormatting>
  <conditionalFormatting sqref="J8">
    <cfRule type="cellIs" dxfId="15" priority="16" operator="equal">
      <formula>"Info"</formula>
    </cfRule>
    <cfRule type="cellIs" dxfId="14" priority="17" operator="equal">
      <formula>"Fail"</formula>
    </cfRule>
    <cfRule type="cellIs" dxfId="13" priority="18" operator="equal">
      <formula>"Pass"</formula>
    </cfRule>
  </conditionalFormatting>
  <conditionalFormatting sqref="N3:N279">
    <cfRule type="expression" dxfId="12" priority="226">
      <formula>ISERROR(AA3)</formula>
    </cfRule>
  </conditionalFormatting>
  <conditionalFormatting sqref="J5">
    <cfRule type="cellIs" dxfId="11" priority="10" stopIfTrue="1" operator="equal">
      <formula>"Fail"</formula>
    </cfRule>
  </conditionalFormatting>
  <conditionalFormatting sqref="J5">
    <cfRule type="cellIs" dxfId="10" priority="11" stopIfTrue="1" operator="equal">
      <formula>"Pass"</formula>
    </cfRule>
    <cfRule type="cellIs" dxfId="9" priority="12" stopIfTrue="1" operator="equal">
      <formula>"Info"</formula>
    </cfRule>
  </conditionalFormatting>
  <conditionalFormatting sqref="J6">
    <cfRule type="cellIs" dxfId="8" priority="7" stopIfTrue="1" operator="equal">
      <formula>"Fail"</formula>
    </cfRule>
  </conditionalFormatting>
  <conditionalFormatting sqref="J6">
    <cfRule type="cellIs" dxfId="7" priority="8" stopIfTrue="1" operator="equal">
      <formula>"Pass"</formula>
    </cfRule>
    <cfRule type="cellIs" dxfId="6" priority="9" stopIfTrue="1" operator="equal">
      <formula>"Info"</formula>
    </cfRule>
  </conditionalFormatting>
  <conditionalFormatting sqref="J172">
    <cfRule type="cellIs" dxfId="5" priority="4" operator="equal">
      <formula>"Pass"</formula>
    </cfRule>
    <cfRule type="cellIs" dxfId="4" priority="5" operator="equal">
      <formula>"Fail"</formula>
    </cfRule>
    <cfRule type="cellIs" dxfId="3" priority="6" operator="equal">
      <formula>"Info"</formula>
    </cfRule>
  </conditionalFormatting>
  <conditionalFormatting sqref="J3:J279">
    <cfRule type="cellIs" dxfId="2" priority="1" stopIfTrue="1" operator="equal">
      <formula>"Pass"</formula>
    </cfRule>
    <cfRule type="cellIs" dxfId="1" priority="2" stopIfTrue="1" operator="equal">
      <formula>"Fail"</formula>
    </cfRule>
    <cfRule type="cellIs" dxfId="0" priority="3" stopIfTrue="1" operator="equal">
      <formula>"Info"</formula>
    </cfRule>
  </conditionalFormatting>
  <dataValidations count="4">
    <dataValidation type="list" allowBlank="1" showInputMessage="1" showErrorMessage="1" sqref="J281:J1048576 J2:J279" xr:uid="{00000000-0002-0000-0300-000000000000}">
      <formula1>$I$284:$I$287</formula1>
    </dataValidation>
    <dataValidation type="list" allowBlank="1" showInputMessage="1" showErrorMessage="1" sqref="M3:M279" xr:uid="{2607F6C3-02DB-4858-845D-B449793CCFD9}">
      <formula1>$I$290:$I$293</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4DC0D2D2-7BDD-4FAA-B93B-BEBDA6AB53B6}">
      <formula1>$I$71:$I$74</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85CDEE72-6439-4CD4-9E66-BE2FB623277D}">
      <formula1>$H$42:$H$45</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W26" sqref="W26"/>
    </sheetView>
  </sheetViews>
  <sheetFormatPr defaultColWidth="9.26953125" defaultRowHeight="12.5" x14ac:dyDescent="0.25"/>
  <cols>
    <col min="14" max="14" width="10.26953125" customWidth="1"/>
  </cols>
  <sheetData>
    <row r="1" spans="1:14" ht="13" x14ac:dyDescent="0.3">
      <c r="A1" s="115" t="s">
        <v>3418</v>
      </c>
      <c r="B1" s="116"/>
      <c r="C1" s="116"/>
      <c r="D1" s="116"/>
      <c r="E1" s="116"/>
      <c r="F1" s="116"/>
      <c r="G1" s="116"/>
      <c r="H1" s="116"/>
      <c r="I1" s="116"/>
      <c r="J1" s="116"/>
      <c r="K1" s="116"/>
      <c r="L1" s="116"/>
      <c r="M1" s="116"/>
      <c r="N1" s="117"/>
    </row>
    <row r="2" spans="1:14" ht="12.75" customHeight="1" x14ac:dyDescent="0.25">
      <c r="A2" s="160" t="s">
        <v>3419</v>
      </c>
      <c r="B2" s="161"/>
      <c r="C2" s="161"/>
      <c r="D2" s="161"/>
      <c r="E2" s="161"/>
      <c r="F2" s="161"/>
      <c r="G2" s="161"/>
      <c r="H2" s="161"/>
      <c r="I2" s="161"/>
      <c r="J2" s="161"/>
      <c r="K2" s="161"/>
      <c r="L2" s="161"/>
      <c r="M2" s="161"/>
      <c r="N2" s="162"/>
    </row>
    <row r="3" spans="1:14" ht="12.75" customHeight="1" x14ac:dyDescent="0.25">
      <c r="A3" s="163" t="s">
        <v>3420</v>
      </c>
      <c r="B3" s="289"/>
      <c r="C3" s="289"/>
      <c r="D3" s="289"/>
      <c r="E3" s="289"/>
      <c r="F3" s="289"/>
      <c r="G3" s="289"/>
      <c r="H3" s="289"/>
      <c r="I3" s="289"/>
      <c r="J3" s="289"/>
      <c r="K3" s="289"/>
      <c r="L3" s="289"/>
      <c r="M3" s="289"/>
      <c r="N3" s="250"/>
    </row>
    <row r="4" spans="1:14" x14ac:dyDescent="0.25">
      <c r="A4" s="2" t="s">
        <v>4450</v>
      </c>
      <c r="B4" s="3"/>
      <c r="C4" s="3"/>
      <c r="D4" s="3"/>
      <c r="E4" s="3"/>
      <c r="F4" s="3"/>
      <c r="G4" s="3"/>
      <c r="H4" s="3"/>
      <c r="I4" s="3"/>
      <c r="J4" s="3"/>
      <c r="K4" s="3"/>
      <c r="L4" s="3"/>
      <c r="M4" s="3"/>
      <c r="N4" s="121"/>
    </row>
    <row r="5" spans="1:14" x14ac:dyDescent="0.25">
      <c r="A5" s="2" t="s">
        <v>4449</v>
      </c>
      <c r="B5" s="3"/>
      <c r="C5" s="3"/>
      <c r="D5" s="3"/>
      <c r="E5" s="3"/>
      <c r="F5" s="3"/>
      <c r="G5" s="3"/>
      <c r="H5" s="3"/>
      <c r="I5" s="3"/>
      <c r="J5" s="3"/>
      <c r="K5" s="3"/>
      <c r="L5" s="3"/>
      <c r="M5" s="3"/>
      <c r="N5" s="121"/>
    </row>
    <row r="6" spans="1:14" x14ac:dyDescent="0.25">
      <c r="A6" s="2" t="s">
        <v>3421</v>
      </c>
      <c r="B6" s="3"/>
      <c r="C6" s="3"/>
      <c r="D6" s="3"/>
      <c r="E6" s="3"/>
      <c r="F6" s="3"/>
      <c r="G6" s="3"/>
      <c r="H6" s="3"/>
      <c r="I6" s="3"/>
      <c r="J6" s="3"/>
      <c r="K6" s="3"/>
      <c r="L6" s="3"/>
      <c r="M6" s="3"/>
      <c r="N6" s="121"/>
    </row>
    <row r="7" spans="1:14" x14ac:dyDescent="0.25">
      <c r="A7" s="290"/>
      <c r="B7" s="291"/>
      <c r="C7" s="291"/>
      <c r="D7" s="291"/>
      <c r="E7" s="291"/>
      <c r="F7" s="291"/>
      <c r="G7" s="291"/>
      <c r="H7" s="291"/>
      <c r="I7" s="291"/>
      <c r="J7" s="291"/>
      <c r="K7" s="291"/>
      <c r="L7" s="291"/>
      <c r="M7" s="291"/>
      <c r="N7" s="292"/>
    </row>
    <row r="9" spans="1:14" ht="12.75" customHeight="1" x14ac:dyDescent="0.25">
      <c r="A9" s="251" t="s">
        <v>3422</v>
      </c>
      <c r="B9" s="293"/>
      <c r="C9" s="293"/>
      <c r="D9" s="293"/>
      <c r="E9" s="293"/>
      <c r="F9" s="293"/>
      <c r="G9" s="293"/>
      <c r="H9" s="293"/>
      <c r="I9" s="293"/>
      <c r="J9" s="293"/>
      <c r="K9" s="293"/>
      <c r="L9" s="293"/>
      <c r="M9" s="293"/>
      <c r="N9" s="252"/>
    </row>
    <row r="10" spans="1:14" ht="12.75" customHeight="1" x14ac:dyDescent="0.25">
      <c r="A10" s="294" t="s">
        <v>3423</v>
      </c>
      <c r="B10" s="295"/>
      <c r="C10" s="295"/>
      <c r="D10" s="295"/>
      <c r="E10" s="295"/>
      <c r="F10" s="295"/>
      <c r="G10" s="295"/>
      <c r="H10" s="295"/>
      <c r="I10" s="295"/>
      <c r="J10" s="295"/>
      <c r="K10" s="295"/>
      <c r="L10" s="295"/>
      <c r="M10" s="295"/>
      <c r="N10" s="296"/>
    </row>
    <row r="11" spans="1:14" ht="12.75" customHeight="1" x14ac:dyDescent="0.25">
      <c r="A11" s="163" t="s">
        <v>3424</v>
      </c>
      <c r="B11" s="289"/>
      <c r="C11" s="289"/>
      <c r="D11" s="289"/>
      <c r="E11" s="289"/>
      <c r="F11" s="289"/>
      <c r="G11" s="289"/>
      <c r="H11" s="289"/>
      <c r="I11" s="289"/>
      <c r="J11" s="289"/>
      <c r="K11" s="289"/>
      <c r="L11" s="289"/>
      <c r="M11" s="289"/>
      <c r="N11" s="250"/>
    </row>
    <row r="12" spans="1:14" x14ac:dyDescent="0.25">
      <c r="A12" s="2" t="s">
        <v>3425</v>
      </c>
      <c r="B12" s="3"/>
      <c r="C12" s="3"/>
      <c r="D12" s="3"/>
      <c r="E12" s="3"/>
      <c r="F12" s="3"/>
      <c r="G12" s="3"/>
      <c r="H12" s="3"/>
      <c r="I12" s="3"/>
      <c r="J12" s="3"/>
      <c r="K12" s="3"/>
      <c r="L12" s="3"/>
      <c r="M12" s="3"/>
      <c r="N12" s="121"/>
    </row>
    <row r="13" spans="1:14" x14ac:dyDescent="0.25">
      <c r="A13" s="290" t="s">
        <v>3426</v>
      </c>
      <c r="B13" s="291"/>
      <c r="C13" s="291"/>
      <c r="D13" s="291"/>
      <c r="E13" s="291"/>
      <c r="F13" s="291"/>
      <c r="G13" s="291"/>
      <c r="H13" s="291"/>
      <c r="I13" s="291"/>
      <c r="J13" s="291"/>
      <c r="K13" s="291"/>
      <c r="L13" s="291"/>
      <c r="M13" s="291"/>
      <c r="N13" s="292"/>
    </row>
    <row r="15" spans="1:14" ht="12.75" customHeight="1" x14ac:dyDescent="0.25">
      <c r="A15" s="251" t="s">
        <v>3427</v>
      </c>
      <c r="B15" s="293"/>
      <c r="C15" s="293"/>
      <c r="D15" s="293"/>
      <c r="E15" s="293"/>
      <c r="F15" s="293"/>
      <c r="G15" s="293"/>
      <c r="H15" s="293"/>
      <c r="I15" s="293"/>
      <c r="J15" s="293"/>
      <c r="K15" s="293"/>
      <c r="L15" s="293"/>
      <c r="M15" s="293"/>
      <c r="N15" s="252"/>
    </row>
    <row r="16" spans="1:14" ht="12.75" customHeight="1" x14ac:dyDescent="0.25">
      <c r="A16" s="294" t="s">
        <v>3428</v>
      </c>
      <c r="B16" s="295"/>
      <c r="C16" s="295"/>
      <c r="D16" s="295"/>
      <c r="E16" s="295"/>
      <c r="F16" s="295"/>
      <c r="G16" s="295"/>
      <c r="H16" s="295"/>
      <c r="I16" s="295"/>
      <c r="J16" s="295"/>
      <c r="K16" s="295"/>
      <c r="L16" s="295"/>
      <c r="M16" s="295"/>
      <c r="N16" s="296"/>
    </row>
    <row r="17" spans="1:14" ht="12.75" customHeight="1" x14ac:dyDescent="0.25">
      <c r="A17" s="163" t="s">
        <v>3429</v>
      </c>
      <c r="B17" s="289"/>
      <c r="C17" s="289"/>
      <c r="D17" s="289"/>
      <c r="E17" s="289"/>
      <c r="F17" s="289"/>
      <c r="G17" s="289"/>
      <c r="H17" s="289"/>
      <c r="I17" s="289"/>
      <c r="J17" s="289"/>
      <c r="K17" s="289"/>
      <c r="L17" s="289"/>
      <c r="M17" s="289"/>
      <c r="N17" s="250"/>
    </row>
    <row r="18" spans="1:14" x14ac:dyDescent="0.25">
      <c r="A18" s="2" t="s">
        <v>3430</v>
      </c>
      <c r="B18" s="3"/>
      <c r="C18" s="3"/>
      <c r="D18" s="3"/>
      <c r="E18" s="3"/>
      <c r="F18" s="3"/>
      <c r="G18" s="3"/>
      <c r="H18" s="3"/>
      <c r="I18" s="3"/>
      <c r="J18" s="3"/>
      <c r="K18" s="3"/>
      <c r="L18" s="3"/>
      <c r="M18" s="3"/>
      <c r="N18" s="121"/>
    </row>
    <row r="19" spans="1:14" x14ac:dyDescent="0.25">
      <c r="A19" s="2" t="s">
        <v>3431</v>
      </c>
      <c r="B19" s="3"/>
      <c r="C19" s="3"/>
      <c r="D19" s="3"/>
      <c r="E19" s="3"/>
      <c r="F19" s="3"/>
      <c r="G19" s="3"/>
      <c r="H19" s="3"/>
      <c r="I19" s="3"/>
      <c r="J19" s="3"/>
      <c r="K19" s="3"/>
      <c r="L19" s="3"/>
      <c r="M19" s="3"/>
      <c r="N19" s="121"/>
    </row>
    <row r="20" spans="1:14" x14ac:dyDescent="0.25">
      <c r="A20" s="2" t="s">
        <v>3432</v>
      </c>
      <c r="B20" s="3"/>
      <c r="C20" s="3"/>
      <c r="D20" s="3"/>
      <c r="E20" s="3"/>
      <c r="F20" s="3"/>
      <c r="G20" s="3"/>
      <c r="H20" s="3"/>
      <c r="I20" s="3"/>
      <c r="J20" s="3"/>
      <c r="K20" s="3"/>
      <c r="L20" s="3"/>
      <c r="M20" s="3"/>
      <c r="N20" s="121"/>
    </row>
    <row r="21" spans="1:14" x14ac:dyDescent="0.25">
      <c r="A21" s="290"/>
      <c r="B21" s="291"/>
      <c r="C21" s="291"/>
      <c r="D21" s="291"/>
      <c r="E21" s="291"/>
      <c r="F21" s="291"/>
      <c r="G21" s="291"/>
      <c r="H21" s="291"/>
      <c r="I21" s="291"/>
      <c r="J21" s="291"/>
      <c r="K21" s="291"/>
      <c r="L21" s="291"/>
      <c r="M21" s="291"/>
      <c r="N21" s="292"/>
    </row>
    <row r="23" spans="1:14" ht="12.75" customHeight="1" x14ac:dyDescent="0.25">
      <c r="A23" s="251" t="s">
        <v>3433</v>
      </c>
      <c r="B23" s="293"/>
      <c r="C23" s="293"/>
      <c r="D23" s="293"/>
      <c r="E23" s="293"/>
      <c r="F23" s="293"/>
      <c r="G23" s="293"/>
      <c r="H23" s="293"/>
      <c r="I23" s="293"/>
      <c r="J23" s="293"/>
      <c r="K23" s="293"/>
      <c r="L23" s="293"/>
      <c r="M23" s="293"/>
      <c r="N23" s="252"/>
    </row>
    <row r="24" spans="1:14" ht="12.75" customHeight="1" x14ac:dyDescent="0.25">
      <c r="A24" s="294" t="s">
        <v>3434</v>
      </c>
      <c r="B24" s="295"/>
      <c r="C24" s="295"/>
      <c r="D24" s="295"/>
      <c r="E24" s="295"/>
      <c r="F24" s="295"/>
      <c r="G24" s="295"/>
      <c r="H24" s="295"/>
      <c r="I24" s="295"/>
      <c r="J24" s="295"/>
      <c r="K24" s="295"/>
      <c r="L24" s="295"/>
      <c r="M24" s="295"/>
      <c r="N24" s="296"/>
    </row>
    <row r="25" spans="1:14" ht="12.75" customHeight="1" x14ac:dyDescent="0.25">
      <c r="A25" s="163" t="s">
        <v>3435</v>
      </c>
      <c r="B25" s="289"/>
      <c r="C25" s="289"/>
      <c r="D25" s="289"/>
      <c r="E25" s="289"/>
      <c r="F25" s="289"/>
      <c r="G25" s="289"/>
      <c r="H25" s="289"/>
      <c r="I25" s="289"/>
      <c r="J25" s="289"/>
      <c r="K25" s="289"/>
      <c r="L25" s="289"/>
      <c r="M25" s="289"/>
      <c r="N25" s="250"/>
    </row>
    <row r="26" spans="1:14" x14ac:dyDescent="0.25">
      <c r="A26" s="2" t="s">
        <v>3436</v>
      </c>
      <c r="B26" s="3"/>
      <c r="C26" s="3"/>
      <c r="D26" s="3"/>
      <c r="E26" s="3"/>
      <c r="F26" s="3"/>
      <c r="G26" s="3"/>
      <c r="H26" s="3"/>
      <c r="I26" s="3"/>
      <c r="J26" s="3"/>
      <c r="K26" s="3"/>
      <c r="L26" s="3"/>
      <c r="M26" s="3"/>
      <c r="N26" s="121"/>
    </row>
    <row r="27" spans="1:14" x14ac:dyDescent="0.25">
      <c r="A27" s="290"/>
      <c r="B27" s="291"/>
      <c r="C27" s="291"/>
      <c r="D27" s="291"/>
      <c r="E27" s="291"/>
      <c r="F27" s="291"/>
      <c r="G27" s="291"/>
      <c r="H27" s="291"/>
      <c r="I27" s="291"/>
      <c r="J27" s="291"/>
      <c r="K27" s="291"/>
      <c r="L27" s="291"/>
      <c r="M27" s="291"/>
      <c r="N27" s="292"/>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M14" sqref="M14"/>
    </sheetView>
  </sheetViews>
  <sheetFormatPr defaultColWidth="8.7265625" defaultRowHeight="12.5" x14ac:dyDescent="0.25"/>
  <cols>
    <col min="2" max="2" width="13.26953125" customWidth="1"/>
    <col min="3" max="3" width="56.26953125" customWidth="1"/>
    <col min="4" max="4" width="22.453125" customWidth="1"/>
    <col min="19" max="19" width="0" hidden="1" customWidth="1"/>
  </cols>
  <sheetData>
    <row r="1" spans="1:19" ht="13" x14ac:dyDescent="0.3">
      <c r="A1" s="69" t="s">
        <v>3437</v>
      </c>
      <c r="B1" s="69"/>
      <c r="C1" s="69"/>
      <c r="D1" s="69"/>
    </row>
    <row r="2" spans="1:19" ht="12.75" customHeight="1" x14ac:dyDescent="0.25">
      <c r="A2" s="70" t="s">
        <v>3438</v>
      </c>
      <c r="B2" s="70" t="s">
        <v>3439</v>
      </c>
      <c r="C2" s="70" t="s">
        <v>3440</v>
      </c>
      <c r="D2" s="70" t="s">
        <v>3441</v>
      </c>
    </row>
    <row r="3" spans="1:19" x14ac:dyDescent="0.25">
      <c r="A3" s="71">
        <v>1</v>
      </c>
      <c r="B3" s="72">
        <v>42643</v>
      </c>
      <c r="C3" s="33" t="s">
        <v>3442</v>
      </c>
      <c r="D3" s="73" t="s">
        <v>3443</v>
      </c>
      <c r="S3" t="s">
        <v>3444</v>
      </c>
    </row>
    <row r="4" spans="1:19" ht="37.5" x14ac:dyDescent="0.25">
      <c r="A4" s="253">
        <v>2</v>
      </c>
      <c r="B4" s="254">
        <v>42766</v>
      </c>
      <c r="C4" s="255" t="s">
        <v>3445</v>
      </c>
      <c r="D4" s="256" t="s">
        <v>3443</v>
      </c>
    </row>
    <row r="5" spans="1:19" x14ac:dyDescent="0.25">
      <c r="A5" s="253">
        <v>2</v>
      </c>
      <c r="B5" s="254">
        <v>43008</v>
      </c>
      <c r="C5" s="255" t="s">
        <v>3446</v>
      </c>
      <c r="D5" s="256" t="s">
        <v>3443</v>
      </c>
    </row>
    <row r="6" spans="1:19" x14ac:dyDescent="0.25">
      <c r="A6" s="253">
        <v>2</v>
      </c>
      <c r="B6" s="254">
        <v>43131</v>
      </c>
      <c r="C6" s="255" t="s">
        <v>3447</v>
      </c>
      <c r="D6" s="256" t="s">
        <v>3443</v>
      </c>
    </row>
    <row r="7" spans="1:19" x14ac:dyDescent="0.25">
      <c r="A7" s="253">
        <v>2</v>
      </c>
      <c r="B7" s="254">
        <v>43373</v>
      </c>
      <c r="C7" s="255" t="s">
        <v>3448</v>
      </c>
      <c r="D7" s="256" t="s">
        <v>3443</v>
      </c>
    </row>
    <row r="8" spans="1:19" x14ac:dyDescent="0.25">
      <c r="A8" s="253">
        <v>2</v>
      </c>
      <c r="B8" s="254">
        <v>43555</v>
      </c>
      <c r="C8" s="255" t="s">
        <v>3449</v>
      </c>
      <c r="D8" s="256" t="s">
        <v>3443</v>
      </c>
    </row>
    <row r="9" spans="1:19" x14ac:dyDescent="0.25">
      <c r="A9" s="253">
        <v>2</v>
      </c>
      <c r="B9" s="254">
        <v>43555</v>
      </c>
      <c r="C9" s="255" t="s">
        <v>3449</v>
      </c>
      <c r="D9" s="256" t="s">
        <v>3443</v>
      </c>
    </row>
    <row r="10" spans="1:19" x14ac:dyDescent="0.25">
      <c r="A10" s="253">
        <v>3</v>
      </c>
      <c r="B10" s="254">
        <v>43921</v>
      </c>
      <c r="C10" s="255" t="s">
        <v>3450</v>
      </c>
      <c r="D10" s="256" t="s">
        <v>3443</v>
      </c>
    </row>
    <row r="11" spans="1:19" x14ac:dyDescent="0.25">
      <c r="A11" s="253">
        <v>3.1</v>
      </c>
      <c r="B11" s="254">
        <v>44104</v>
      </c>
      <c r="C11" s="255" t="s">
        <v>3449</v>
      </c>
      <c r="D11" s="256" t="s">
        <v>3443</v>
      </c>
    </row>
    <row r="12" spans="1:19" ht="25" x14ac:dyDescent="0.25">
      <c r="A12" s="253">
        <v>3.2</v>
      </c>
      <c r="B12" s="254">
        <v>44469</v>
      </c>
      <c r="C12" s="255" t="s">
        <v>3451</v>
      </c>
      <c r="D12" s="256" t="s">
        <v>3443</v>
      </c>
    </row>
    <row r="13" spans="1:19" x14ac:dyDescent="0.25">
      <c r="A13" s="253">
        <v>3.3</v>
      </c>
      <c r="B13" s="254">
        <v>44469</v>
      </c>
      <c r="C13" s="255" t="s">
        <v>3448</v>
      </c>
      <c r="D13" s="256" t="s">
        <v>3443</v>
      </c>
    </row>
    <row r="14" spans="1:19" x14ac:dyDescent="0.25">
      <c r="A14" s="253"/>
      <c r="B14" s="254"/>
      <c r="C14" s="255"/>
      <c r="D14" s="256"/>
    </row>
    <row r="15" spans="1:19" x14ac:dyDescent="0.25">
      <c r="A15" s="253"/>
      <c r="B15" s="254"/>
      <c r="C15" s="255"/>
      <c r="D15" s="256"/>
    </row>
    <row r="16" spans="1:19" x14ac:dyDescent="0.25">
      <c r="A16" s="253"/>
      <c r="B16" s="254"/>
      <c r="C16" s="255"/>
      <c r="D16" s="256"/>
    </row>
    <row r="17" spans="1:4" x14ac:dyDescent="0.25">
      <c r="A17" s="253"/>
      <c r="B17" s="254"/>
      <c r="C17" s="255"/>
      <c r="D17" s="256"/>
    </row>
    <row r="18" spans="1:4" x14ac:dyDescent="0.25">
      <c r="A18" s="253"/>
      <c r="B18" s="254"/>
      <c r="C18" s="255"/>
      <c r="D18" s="256"/>
    </row>
    <row r="19" spans="1:4" x14ac:dyDescent="0.25">
      <c r="A19" s="253"/>
      <c r="B19" s="254"/>
      <c r="C19" s="255"/>
      <c r="D19" s="256"/>
    </row>
    <row r="20" spans="1:4" x14ac:dyDescent="0.25">
      <c r="B20" s="1"/>
    </row>
    <row r="21" spans="1:4" x14ac:dyDescent="0.25">
      <c r="B21" s="1"/>
    </row>
    <row r="22" spans="1:4" x14ac:dyDescent="0.25">
      <c r="B22" s="1"/>
    </row>
    <row r="23" spans="1:4" x14ac:dyDescent="0.25">
      <c r="B23" s="1"/>
    </row>
    <row r="24" spans="1:4" x14ac:dyDescent="0.25">
      <c r="B24" s="1"/>
    </row>
    <row r="25" spans="1:4" x14ac:dyDescent="0.25">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27"/>
  <sheetViews>
    <sheetView zoomScale="80" zoomScaleNormal="80" workbookViewId="0">
      <pane ySplit="1" topLeftCell="A2" activePane="bottomLeft" state="frozen"/>
      <selection pane="bottomLeft" sqref="A1:D527"/>
    </sheetView>
  </sheetViews>
  <sheetFormatPr defaultRowHeight="12.5" x14ac:dyDescent="0.25"/>
  <cols>
    <col min="1" max="1" width="9.453125" customWidth="1"/>
    <col min="2" max="2" width="71.453125" customWidth="1"/>
    <col min="4" max="4" width="10" customWidth="1"/>
    <col min="5" max="21" width="9.1796875" style="77"/>
    <col min="22" max="256" width="9.1796875" style="78"/>
    <col min="257" max="257" width="12.453125" style="78" customWidth="1"/>
    <col min="258" max="258" width="94.81640625" style="78" bestFit="1" customWidth="1"/>
    <col min="259" max="259" width="12.54296875" style="78" customWidth="1"/>
    <col min="260" max="260" width="9.7265625" style="78" bestFit="1" customWidth="1"/>
    <col min="261" max="512" width="9.1796875" style="78"/>
    <col min="513" max="513" width="12.453125" style="78" customWidth="1"/>
    <col min="514" max="514" width="94.81640625" style="78" bestFit="1" customWidth="1"/>
    <col min="515" max="515" width="12.54296875" style="78" customWidth="1"/>
    <col min="516" max="516" width="9.7265625" style="78" bestFit="1" customWidth="1"/>
    <col min="517" max="768" width="9.1796875" style="78"/>
    <col min="769" max="769" width="12.453125" style="78" customWidth="1"/>
    <col min="770" max="770" width="94.81640625" style="78" bestFit="1" customWidth="1"/>
    <col min="771" max="771" width="12.54296875" style="78" customWidth="1"/>
    <col min="772" max="772" width="9.7265625" style="78" bestFit="1" customWidth="1"/>
    <col min="773" max="1024" width="9.1796875" style="78"/>
    <col min="1025" max="1025" width="12.453125" style="78" customWidth="1"/>
    <col min="1026" max="1026" width="94.81640625" style="78" bestFit="1" customWidth="1"/>
    <col min="1027" max="1027" width="12.54296875" style="78" customWidth="1"/>
    <col min="1028" max="1028" width="9.7265625" style="78" bestFit="1" customWidth="1"/>
    <col min="1029" max="1280" width="9.1796875" style="78"/>
    <col min="1281" max="1281" width="12.453125" style="78" customWidth="1"/>
    <col min="1282" max="1282" width="94.81640625" style="78" bestFit="1" customWidth="1"/>
    <col min="1283" max="1283" width="12.54296875" style="78" customWidth="1"/>
    <col min="1284" max="1284" width="9.7265625" style="78" bestFit="1" customWidth="1"/>
    <col min="1285" max="1536" width="9.1796875" style="78"/>
    <col min="1537" max="1537" width="12.453125" style="78" customWidth="1"/>
    <col min="1538" max="1538" width="94.81640625" style="78" bestFit="1" customWidth="1"/>
    <col min="1539" max="1539" width="12.54296875" style="78" customWidth="1"/>
    <col min="1540" max="1540" width="9.7265625" style="78" bestFit="1" customWidth="1"/>
    <col min="1541" max="1792" width="9.1796875" style="78"/>
    <col min="1793" max="1793" width="12.453125" style="78" customWidth="1"/>
    <col min="1794" max="1794" width="94.81640625" style="78" bestFit="1" customWidth="1"/>
    <col min="1795" max="1795" width="12.54296875" style="78" customWidth="1"/>
    <col min="1796" max="1796" width="9.7265625" style="78" bestFit="1" customWidth="1"/>
    <col min="1797" max="2048" width="9.1796875" style="78"/>
    <col min="2049" max="2049" width="12.453125" style="78" customWidth="1"/>
    <col min="2050" max="2050" width="94.81640625" style="78" bestFit="1" customWidth="1"/>
    <col min="2051" max="2051" width="12.54296875" style="78" customWidth="1"/>
    <col min="2052" max="2052" width="9.7265625" style="78" bestFit="1" customWidth="1"/>
    <col min="2053" max="2304" width="9.1796875" style="78"/>
    <col min="2305" max="2305" width="12.453125" style="78" customWidth="1"/>
    <col min="2306" max="2306" width="94.81640625" style="78" bestFit="1" customWidth="1"/>
    <col min="2307" max="2307" width="12.54296875" style="78" customWidth="1"/>
    <col min="2308" max="2308" width="9.7265625" style="78" bestFit="1" customWidth="1"/>
    <col min="2309" max="2560" width="9.1796875" style="78"/>
    <col min="2561" max="2561" width="12.453125" style="78" customWidth="1"/>
    <col min="2562" max="2562" width="94.81640625" style="78" bestFit="1" customWidth="1"/>
    <col min="2563" max="2563" width="12.54296875" style="78" customWidth="1"/>
    <col min="2564" max="2564" width="9.7265625" style="78" bestFit="1" customWidth="1"/>
    <col min="2565" max="2816" width="9.1796875" style="78"/>
    <col min="2817" max="2817" width="12.453125" style="78" customWidth="1"/>
    <col min="2818" max="2818" width="94.81640625" style="78" bestFit="1" customWidth="1"/>
    <col min="2819" max="2819" width="12.54296875" style="78" customWidth="1"/>
    <col min="2820" max="2820" width="9.7265625" style="78" bestFit="1" customWidth="1"/>
    <col min="2821" max="3072" width="9.1796875" style="78"/>
    <col min="3073" max="3073" width="12.453125" style="78" customWidth="1"/>
    <col min="3074" max="3074" width="94.81640625" style="78" bestFit="1" customWidth="1"/>
    <col min="3075" max="3075" width="12.54296875" style="78" customWidth="1"/>
    <col min="3076" max="3076" width="9.7265625" style="78" bestFit="1" customWidth="1"/>
    <col min="3077" max="3328" width="9.1796875" style="78"/>
    <col min="3329" max="3329" width="12.453125" style="78" customWidth="1"/>
    <col min="3330" max="3330" width="94.81640625" style="78" bestFit="1" customWidth="1"/>
    <col min="3331" max="3331" width="12.54296875" style="78" customWidth="1"/>
    <col min="3332" max="3332" width="9.7265625" style="78" bestFit="1" customWidth="1"/>
    <col min="3333" max="3584" width="9.1796875" style="78"/>
    <col min="3585" max="3585" width="12.453125" style="78" customWidth="1"/>
    <col min="3586" max="3586" width="94.81640625" style="78" bestFit="1" customWidth="1"/>
    <col min="3587" max="3587" width="12.54296875" style="78" customWidth="1"/>
    <col min="3588" max="3588" width="9.7265625" style="78" bestFit="1" customWidth="1"/>
    <col min="3589" max="3840" width="9.1796875" style="78"/>
    <col min="3841" max="3841" width="12.453125" style="78" customWidth="1"/>
    <col min="3842" max="3842" width="94.81640625" style="78" bestFit="1" customWidth="1"/>
    <col min="3843" max="3843" width="12.54296875" style="78" customWidth="1"/>
    <col min="3844" max="3844" width="9.7265625" style="78" bestFit="1" customWidth="1"/>
    <col min="3845" max="4096" width="9.1796875" style="78"/>
    <col min="4097" max="4097" width="12.453125" style="78" customWidth="1"/>
    <col min="4098" max="4098" width="94.81640625" style="78" bestFit="1" customWidth="1"/>
    <col min="4099" max="4099" width="12.54296875" style="78" customWidth="1"/>
    <col min="4100" max="4100" width="9.7265625" style="78" bestFit="1" customWidth="1"/>
    <col min="4101" max="4352" width="9.1796875" style="78"/>
    <col min="4353" max="4353" width="12.453125" style="78" customWidth="1"/>
    <col min="4354" max="4354" width="94.81640625" style="78" bestFit="1" customWidth="1"/>
    <col min="4355" max="4355" width="12.54296875" style="78" customWidth="1"/>
    <col min="4356" max="4356" width="9.7265625" style="78" bestFit="1" customWidth="1"/>
    <col min="4357" max="4608" width="9.1796875" style="78"/>
    <col min="4609" max="4609" width="12.453125" style="78" customWidth="1"/>
    <col min="4610" max="4610" width="94.81640625" style="78" bestFit="1" customWidth="1"/>
    <col min="4611" max="4611" width="12.54296875" style="78" customWidth="1"/>
    <col min="4612" max="4612" width="9.7265625" style="78" bestFit="1" customWidth="1"/>
    <col min="4613" max="4864" width="9.1796875" style="78"/>
    <col min="4865" max="4865" width="12.453125" style="78" customWidth="1"/>
    <col min="4866" max="4866" width="94.81640625" style="78" bestFit="1" customWidth="1"/>
    <col min="4867" max="4867" width="12.54296875" style="78" customWidth="1"/>
    <col min="4868" max="4868" width="9.7265625" style="78" bestFit="1" customWidth="1"/>
    <col min="4869" max="5120" width="9.1796875" style="78"/>
    <col min="5121" max="5121" width="12.453125" style="78" customWidth="1"/>
    <col min="5122" max="5122" width="94.81640625" style="78" bestFit="1" customWidth="1"/>
    <col min="5123" max="5123" width="12.54296875" style="78" customWidth="1"/>
    <col min="5124" max="5124" width="9.7265625" style="78" bestFit="1" customWidth="1"/>
    <col min="5125" max="5376" width="9.1796875" style="78"/>
    <col min="5377" max="5377" width="12.453125" style="78" customWidth="1"/>
    <col min="5378" max="5378" width="94.81640625" style="78" bestFit="1" customWidth="1"/>
    <col min="5379" max="5379" width="12.54296875" style="78" customWidth="1"/>
    <col min="5380" max="5380" width="9.7265625" style="78" bestFit="1" customWidth="1"/>
    <col min="5381" max="5632" width="9.1796875" style="78"/>
    <col min="5633" max="5633" width="12.453125" style="78" customWidth="1"/>
    <col min="5634" max="5634" width="94.81640625" style="78" bestFit="1" customWidth="1"/>
    <col min="5635" max="5635" width="12.54296875" style="78" customWidth="1"/>
    <col min="5636" max="5636" width="9.7265625" style="78" bestFit="1" customWidth="1"/>
    <col min="5637" max="5888" width="9.1796875" style="78"/>
    <col min="5889" max="5889" width="12.453125" style="78" customWidth="1"/>
    <col min="5890" max="5890" width="94.81640625" style="78" bestFit="1" customWidth="1"/>
    <col min="5891" max="5891" width="12.54296875" style="78" customWidth="1"/>
    <col min="5892" max="5892" width="9.7265625" style="78" bestFit="1" customWidth="1"/>
    <col min="5893" max="6144" width="9.1796875" style="78"/>
    <col min="6145" max="6145" width="12.453125" style="78" customWidth="1"/>
    <col min="6146" max="6146" width="94.81640625" style="78" bestFit="1" customWidth="1"/>
    <col min="6147" max="6147" width="12.54296875" style="78" customWidth="1"/>
    <col min="6148" max="6148" width="9.7265625" style="78" bestFit="1" customWidth="1"/>
    <col min="6149" max="6400" width="9.1796875" style="78"/>
    <col min="6401" max="6401" width="12.453125" style="78" customWidth="1"/>
    <col min="6402" max="6402" width="94.81640625" style="78" bestFit="1" customWidth="1"/>
    <col min="6403" max="6403" width="12.54296875" style="78" customWidth="1"/>
    <col min="6404" max="6404" width="9.7265625" style="78" bestFit="1" customWidth="1"/>
    <col min="6405" max="6656" width="9.1796875" style="78"/>
    <col min="6657" max="6657" width="12.453125" style="78" customWidth="1"/>
    <col min="6658" max="6658" width="94.81640625" style="78" bestFit="1" customWidth="1"/>
    <col min="6659" max="6659" width="12.54296875" style="78" customWidth="1"/>
    <col min="6660" max="6660" width="9.7265625" style="78" bestFit="1" customWidth="1"/>
    <col min="6661" max="6912" width="9.1796875" style="78"/>
    <col min="6913" max="6913" width="12.453125" style="78" customWidth="1"/>
    <col min="6914" max="6914" width="94.81640625" style="78" bestFit="1" customWidth="1"/>
    <col min="6915" max="6915" width="12.54296875" style="78" customWidth="1"/>
    <col min="6916" max="6916" width="9.7265625" style="78" bestFit="1" customWidth="1"/>
    <col min="6917" max="7168" width="9.1796875" style="78"/>
    <col min="7169" max="7169" width="12.453125" style="78" customWidth="1"/>
    <col min="7170" max="7170" width="94.81640625" style="78" bestFit="1" customWidth="1"/>
    <col min="7171" max="7171" width="12.54296875" style="78" customWidth="1"/>
    <col min="7172" max="7172" width="9.7265625" style="78" bestFit="1" customWidth="1"/>
    <col min="7173" max="7424" width="9.1796875" style="78"/>
    <col min="7425" max="7425" width="12.453125" style="78" customWidth="1"/>
    <col min="7426" max="7426" width="94.81640625" style="78" bestFit="1" customWidth="1"/>
    <col min="7427" max="7427" width="12.54296875" style="78" customWidth="1"/>
    <col min="7428" max="7428" width="9.7265625" style="78" bestFit="1" customWidth="1"/>
    <col min="7429" max="7680" width="9.1796875" style="78"/>
    <col min="7681" max="7681" width="12.453125" style="78" customWidth="1"/>
    <col min="7682" max="7682" width="94.81640625" style="78" bestFit="1" customWidth="1"/>
    <col min="7683" max="7683" width="12.54296875" style="78" customWidth="1"/>
    <col min="7684" max="7684" width="9.7265625" style="78" bestFit="1" customWidth="1"/>
    <col min="7685" max="7936" width="9.1796875" style="78"/>
    <col min="7937" max="7937" width="12.453125" style="78" customWidth="1"/>
    <col min="7938" max="7938" width="94.81640625" style="78" bestFit="1" customWidth="1"/>
    <col min="7939" max="7939" width="12.54296875" style="78" customWidth="1"/>
    <col min="7940" max="7940" width="9.7265625" style="78" bestFit="1" customWidth="1"/>
    <col min="7941" max="8192" width="9.1796875" style="78"/>
    <col min="8193" max="8193" width="12.453125" style="78" customWidth="1"/>
    <col min="8194" max="8194" width="94.81640625" style="78" bestFit="1" customWidth="1"/>
    <col min="8195" max="8195" width="12.54296875" style="78" customWidth="1"/>
    <col min="8196" max="8196" width="9.7265625" style="78" bestFit="1" customWidth="1"/>
    <col min="8197" max="8448" width="9.1796875" style="78"/>
    <col min="8449" max="8449" width="12.453125" style="78" customWidth="1"/>
    <col min="8450" max="8450" width="94.81640625" style="78" bestFit="1" customWidth="1"/>
    <col min="8451" max="8451" width="12.54296875" style="78" customWidth="1"/>
    <col min="8452" max="8452" width="9.7265625" style="78" bestFit="1" customWidth="1"/>
    <col min="8453" max="8704" width="9.1796875" style="78"/>
    <col min="8705" max="8705" width="12.453125" style="78" customWidth="1"/>
    <col min="8706" max="8706" width="94.81640625" style="78" bestFit="1" customWidth="1"/>
    <col min="8707" max="8707" width="12.54296875" style="78" customWidth="1"/>
    <col min="8708" max="8708" width="9.7265625" style="78" bestFit="1" customWidth="1"/>
    <col min="8709" max="8960" width="9.1796875" style="78"/>
    <col min="8961" max="8961" width="12.453125" style="78" customWidth="1"/>
    <col min="8962" max="8962" width="94.81640625" style="78" bestFit="1" customWidth="1"/>
    <col min="8963" max="8963" width="12.54296875" style="78" customWidth="1"/>
    <col min="8964" max="8964" width="9.7265625" style="78" bestFit="1" customWidth="1"/>
    <col min="8965" max="9216" width="9.1796875" style="78"/>
    <col min="9217" max="9217" width="12.453125" style="78" customWidth="1"/>
    <col min="9218" max="9218" width="94.81640625" style="78" bestFit="1" customWidth="1"/>
    <col min="9219" max="9219" width="12.54296875" style="78" customWidth="1"/>
    <col min="9220" max="9220" width="9.7265625" style="78" bestFit="1" customWidth="1"/>
    <col min="9221" max="9472" width="9.1796875" style="78"/>
    <col min="9473" max="9473" width="12.453125" style="78" customWidth="1"/>
    <col min="9474" max="9474" width="94.81640625" style="78" bestFit="1" customWidth="1"/>
    <col min="9475" max="9475" width="12.54296875" style="78" customWidth="1"/>
    <col min="9476" max="9476" width="9.7265625" style="78" bestFit="1" customWidth="1"/>
    <col min="9477" max="9728" width="9.1796875" style="78"/>
    <col min="9729" max="9729" width="12.453125" style="78" customWidth="1"/>
    <col min="9730" max="9730" width="94.81640625" style="78" bestFit="1" customWidth="1"/>
    <col min="9731" max="9731" width="12.54296875" style="78" customWidth="1"/>
    <col min="9732" max="9732" width="9.7265625" style="78" bestFit="1" customWidth="1"/>
    <col min="9733" max="9984" width="9.1796875" style="78"/>
    <col min="9985" max="9985" width="12.453125" style="78" customWidth="1"/>
    <col min="9986" max="9986" width="94.81640625" style="78" bestFit="1" customWidth="1"/>
    <col min="9987" max="9987" width="12.54296875" style="78" customWidth="1"/>
    <col min="9988" max="9988" width="9.7265625" style="78" bestFit="1" customWidth="1"/>
    <col min="9989" max="10240" width="9.1796875" style="78"/>
    <col min="10241" max="10241" width="12.453125" style="78" customWidth="1"/>
    <col min="10242" max="10242" width="94.81640625" style="78" bestFit="1" customWidth="1"/>
    <col min="10243" max="10243" width="12.54296875" style="78" customWidth="1"/>
    <col min="10244" max="10244" width="9.7265625" style="78" bestFit="1" customWidth="1"/>
    <col min="10245" max="10496" width="9.1796875" style="78"/>
    <col min="10497" max="10497" width="12.453125" style="78" customWidth="1"/>
    <col min="10498" max="10498" width="94.81640625" style="78" bestFit="1" customWidth="1"/>
    <col min="10499" max="10499" width="12.54296875" style="78" customWidth="1"/>
    <col min="10500" max="10500" width="9.7265625" style="78" bestFit="1" customWidth="1"/>
    <col min="10501" max="10752" width="9.1796875" style="78"/>
    <col min="10753" max="10753" width="12.453125" style="78" customWidth="1"/>
    <col min="10754" max="10754" width="94.81640625" style="78" bestFit="1" customWidth="1"/>
    <col min="10755" max="10755" width="12.54296875" style="78" customWidth="1"/>
    <col min="10756" max="10756" width="9.7265625" style="78" bestFit="1" customWidth="1"/>
    <col min="10757" max="11008" width="9.1796875" style="78"/>
    <col min="11009" max="11009" width="12.453125" style="78" customWidth="1"/>
    <col min="11010" max="11010" width="94.81640625" style="78" bestFit="1" customWidth="1"/>
    <col min="11011" max="11011" width="12.54296875" style="78" customWidth="1"/>
    <col min="11012" max="11012" width="9.7265625" style="78" bestFit="1" customWidth="1"/>
    <col min="11013" max="11264" width="9.1796875" style="78"/>
    <col min="11265" max="11265" width="12.453125" style="78" customWidth="1"/>
    <col min="11266" max="11266" width="94.81640625" style="78" bestFit="1" customWidth="1"/>
    <col min="11267" max="11267" width="12.54296875" style="78" customWidth="1"/>
    <col min="11268" max="11268" width="9.7265625" style="78" bestFit="1" customWidth="1"/>
    <col min="11269" max="11520" width="9.1796875" style="78"/>
    <col min="11521" max="11521" width="12.453125" style="78" customWidth="1"/>
    <col min="11522" max="11522" width="94.81640625" style="78" bestFit="1" customWidth="1"/>
    <col min="11523" max="11523" width="12.54296875" style="78" customWidth="1"/>
    <col min="11524" max="11524" width="9.7265625" style="78" bestFit="1" customWidth="1"/>
    <col min="11525" max="11776" width="9.1796875" style="78"/>
    <col min="11777" max="11777" width="12.453125" style="78" customWidth="1"/>
    <col min="11778" max="11778" width="94.81640625" style="78" bestFit="1" customWidth="1"/>
    <col min="11779" max="11779" width="12.54296875" style="78" customWidth="1"/>
    <col min="11780" max="11780" width="9.7265625" style="78" bestFit="1" customWidth="1"/>
    <col min="11781" max="12032" width="9.1796875" style="78"/>
    <col min="12033" max="12033" width="12.453125" style="78" customWidth="1"/>
    <col min="12034" max="12034" width="94.81640625" style="78" bestFit="1" customWidth="1"/>
    <col min="12035" max="12035" width="12.54296875" style="78" customWidth="1"/>
    <col min="12036" max="12036" width="9.7265625" style="78" bestFit="1" customWidth="1"/>
    <col min="12037" max="12288" width="9.1796875" style="78"/>
    <col min="12289" max="12289" width="12.453125" style="78" customWidth="1"/>
    <col min="12290" max="12290" width="94.81640625" style="78" bestFit="1" customWidth="1"/>
    <col min="12291" max="12291" width="12.54296875" style="78" customWidth="1"/>
    <col min="12292" max="12292" width="9.7265625" style="78" bestFit="1" customWidth="1"/>
    <col min="12293" max="12544" width="9.1796875" style="78"/>
    <col min="12545" max="12545" width="12.453125" style="78" customWidth="1"/>
    <col min="12546" max="12546" width="94.81640625" style="78" bestFit="1" customWidth="1"/>
    <col min="12547" max="12547" width="12.54296875" style="78" customWidth="1"/>
    <col min="12548" max="12548" width="9.7265625" style="78" bestFit="1" customWidth="1"/>
    <col min="12549" max="12800" width="9.1796875" style="78"/>
    <col min="12801" max="12801" width="12.453125" style="78" customWidth="1"/>
    <col min="12802" max="12802" width="94.81640625" style="78" bestFit="1" customWidth="1"/>
    <col min="12803" max="12803" width="12.54296875" style="78" customWidth="1"/>
    <col min="12804" max="12804" width="9.7265625" style="78" bestFit="1" customWidth="1"/>
    <col min="12805" max="13056" width="9.1796875" style="78"/>
    <col min="13057" max="13057" width="12.453125" style="78" customWidth="1"/>
    <col min="13058" max="13058" width="94.81640625" style="78" bestFit="1" customWidth="1"/>
    <col min="13059" max="13059" width="12.54296875" style="78" customWidth="1"/>
    <col min="13060" max="13060" width="9.7265625" style="78" bestFit="1" customWidth="1"/>
    <col min="13061" max="13312" width="9.1796875" style="78"/>
    <col min="13313" max="13313" width="12.453125" style="78" customWidth="1"/>
    <col min="13314" max="13314" width="94.81640625" style="78" bestFit="1" customWidth="1"/>
    <col min="13315" max="13315" width="12.54296875" style="78" customWidth="1"/>
    <col min="13316" max="13316" width="9.7265625" style="78" bestFit="1" customWidth="1"/>
    <col min="13317" max="13568" width="9.1796875" style="78"/>
    <col min="13569" max="13569" width="12.453125" style="78" customWidth="1"/>
    <col min="13570" max="13570" width="94.81640625" style="78" bestFit="1" customWidth="1"/>
    <col min="13571" max="13571" width="12.54296875" style="78" customWidth="1"/>
    <col min="13572" max="13572" width="9.7265625" style="78" bestFit="1" customWidth="1"/>
    <col min="13573" max="13824" width="9.1796875" style="78"/>
    <col min="13825" max="13825" width="12.453125" style="78" customWidth="1"/>
    <col min="13826" max="13826" width="94.81640625" style="78" bestFit="1" customWidth="1"/>
    <col min="13827" max="13827" width="12.54296875" style="78" customWidth="1"/>
    <col min="13828" max="13828" width="9.7265625" style="78" bestFit="1" customWidth="1"/>
    <col min="13829" max="14080" width="9.1796875" style="78"/>
    <col min="14081" max="14081" width="12.453125" style="78" customWidth="1"/>
    <col min="14082" max="14082" width="94.81640625" style="78" bestFit="1" customWidth="1"/>
    <col min="14083" max="14083" width="12.54296875" style="78" customWidth="1"/>
    <col min="14084" max="14084" width="9.7265625" style="78" bestFit="1" customWidth="1"/>
    <col min="14085" max="14336" width="9.1796875" style="78"/>
    <col min="14337" max="14337" width="12.453125" style="78" customWidth="1"/>
    <col min="14338" max="14338" width="94.81640625" style="78" bestFit="1" customWidth="1"/>
    <col min="14339" max="14339" width="12.54296875" style="78" customWidth="1"/>
    <col min="14340" max="14340" width="9.7265625" style="78" bestFit="1" customWidth="1"/>
    <col min="14341" max="14592" width="9.1796875" style="78"/>
    <col min="14593" max="14593" width="12.453125" style="78" customWidth="1"/>
    <col min="14594" max="14594" width="94.81640625" style="78" bestFit="1" customWidth="1"/>
    <col min="14595" max="14595" width="12.54296875" style="78" customWidth="1"/>
    <col min="14596" max="14596" width="9.7265625" style="78" bestFit="1" customWidth="1"/>
    <col min="14597" max="14848" width="9.1796875" style="78"/>
    <col min="14849" max="14849" width="12.453125" style="78" customWidth="1"/>
    <col min="14850" max="14850" width="94.81640625" style="78" bestFit="1" customWidth="1"/>
    <col min="14851" max="14851" width="12.54296875" style="78" customWidth="1"/>
    <col min="14852" max="14852" width="9.7265625" style="78" bestFit="1" customWidth="1"/>
    <col min="14853" max="15104" width="9.1796875" style="78"/>
    <col min="15105" max="15105" width="12.453125" style="78" customWidth="1"/>
    <col min="15106" max="15106" width="94.81640625" style="78" bestFit="1" customWidth="1"/>
    <col min="15107" max="15107" width="12.54296875" style="78" customWidth="1"/>
    <col min="15108" max="15108" width="9.7265625" style="78" bestFit="1" customWidth="1"/>
    <col min="15109" max="15360" width="9.1796875" style="78"/>
    <col min="15361" max="15361" width="12.453125" style="78" customWidth="1"/>
    <col min="15362" max="15362" width="94.81640625" style="78" bestFit="1" customWidth="1"/>
    <col min="15363" max="15363" width="12.54296875" style="78" customWidth="1"/>
    <col min="15364" max="15364" width="9.7265625" style="78" bestFit="1" customWidth="1"/>
    <col min="15365" max="15616" width="9.1796875" style="78"/>
    <col min="15617" max="15617" width="12.453125" style="78" customWidth="1"/>
    <col min="15618" max="15618" width="94.81640625" style="78" bestFit="1" customWidth="1"/>
    <col min="15619" max="15619" width="12.54296875" style="78" customWidth="1"/>
    <col min="15620" max="15620" width="9.7265625" style="78" bestFit="1" customWidth="1"/>
    <col min="15621" max="15872" width="9.1796875" style="78"/>
    <col min="15873" max="15873" width="12.453125" style="78" customWidth="1"/>
    <col min="15874" max="15874" width="94.81640625" style="78" bestFit="1" customWidth="1"/>
    <col min="15875" max="15875" width="12.54296875" style="78" customWidth="1"/>
    <col min="15876" max="15876" width="9.7265625" style="78" bestFit="1" customWidth="1"/>
    <col min="15877" max="16128" width="9.1796875" style="78"/>
    <col min="16129" max="16129" width="12.453125" style="78" customWidth="1"/>
    <col min="16130" max="16130" width="94.81640625" style="78" bestFit="1" customWidth="1"/>
    <col min="16131" max="16131" width="12.54296875" style="78" customWidth="1"/>
    <col min="16132" max="16132" width="9.7265625" style="78" bestFit="1" customWidth="1"/>
    <col min="16133" max="16384" width="9.1796875" style="78"/>
  </cols>
  <sheetData>
    <row r="1" spans="1:4" ht="29" x14ac:dyDescent="0.35">
      <c r="A1" s="86" t="s">
        <v>149</v>
      </c>
      <c r="B1" s="86" t="s">
        <v>141</v>
      </c>
      <c r="C1" s="86" t="s">
        <v>59</v>
      </c>
      <c r="D1" s="1">
        <v>44469</v>
      </c>
    </row>
    <row r="2" spans="1:4" ht="15.5" x14ac:dyDescent="0.35">
      <c r="A2" s="87" t="s">
        <v>3452</v>
      </c>
      <c r="B2" s="87" t="s">
        <v>3453</v>
      </c>
      <c r="C2" s="88">
        <v>6</v>
      </c>
    </row>
    <row r="3" spans="1:4" ht="15.5" x14ac:dyDescent="0.35">
      <c r="A3" s="87" t="s">
        <v>981</v>
      </c>
      <c r="B3" s="87" t="s">
        <v>3454</v>
      </c>
      <c r="C3" s="88">
        <v>4</v>
      </c>
    </row>
    <row r="4" spans="1:4" ht="15.5" x14ac:dyDescent="0.35">
      <c r="A4" s="87" t="s">
        <v>3455</v>
      </c>
      <c r="B4" s="87" t="s">
        <v>3456</v>
      </c>
      <c r="C4" s="88">
        <v>1</v>
      </c>
    </row>
    <row r="5" spans="1:4" ht="15.5" x14ac:dyDescent="0.35">
      <c r="A5" s="87" t="s">
        <v>3457</v>
      </c>
      <c r="B5" s="87" t="s">
        <v>3458</v>
      </c>
      <c r="C5" s="88">
        <v>2</v>
      </c>
    </row>
    <row r="6" spans="1:4" ht="15.5" x14ac:dyDescent="0.35">
      <c r="A6" s="87" t="s">
        <v>3459</v>
      </c>
      <c r="B6" s="87" t="s">
        <v>3460</v>
      </c>
      <c r="C6" s="88">
        <v>2</v>
      </c>
    </row>
    <row r="7" spans="1:4" ht="15.5" x14ac:dyDescent="0.35">
      <c r="A7" s="87" t="s">
        <v>3461</v>
      </c>
      <c r="B7" s="87" t="s">
        <v>3462</v>
      </c>
      <c r="C7" s="88">
        <v>4</v>
      </c>
    </row>
    <row r="8" spans="1:4" ht="15.5" x14ac:dyDescent="0.35">
      <c r="A8" s="87" t="s">
        <v>3463</v>
      </c>
      <c r="B8" s="87" t="s">
        <v>3464</v>
      </c>
      <c r="C8" s="88">
        <v>2</v>
      </c>
    </row>
    <row r="9" spans="1:4" ht="15.5" x14ac:dyDescent="0.35">
      <c r="A9" s="87" t="s">
        <v>3465</v>
      </c>
      <c r="B9" s="87" t="s">
        <v>3466</v>
      </c>
      <c r="C9" s="88">
        <v>5</v>
      </c>
    </row>
    <row r="10" spans="1:4" ht="15.5" x14ac:dyDescent="0.35">
      <c r="A10" s="87" t="s">
        <v>3467</v>
      </c>
      <c r="B10" s="87" t="s">
        <v>3468</v>
      </c>
      <c r="C10" s="88">
        <v>5</v>
      </c>
    </row>
    <row r="11" spans="1:4" ht="15.5" x14ac:dyDescent="0.35">
      <c r="A11" s="87" t="s">
        <v>3469</v>
      </c>
      <c r="B11" s="87" t="s">
        <v>3470</v>
      </c>
      <c r="C11" s="88">
        <v>5</v>
      </c>
    </row>
    <row r="12" spans="1:4" ht="15.5" x14ac:dyDescent="0.35">
      <c r="A12" s="87" t="s">
        <v>3471</v>
      </c>
      <c r="B12" s="87" t="s">
        <v>3472</v>
      </c>
      <c r="C12" s="88">
        <v>2</v>
      </c>
    </row>
    <row r="13" spans="1:4" ht="15.5" x14ac:dyDescent="0.35">
      <c r="A13" s="87" t="s">
        <v>351</v>
      </c>
      <c r="B13" s="87" t="s">
        <v>3473</v>
      </c>
      <c r="C13" s="88">
        <v>5</v>
      </c>
    </row>
    <row r="14" spans="1:4" ht="15.5" x14ac:dyDescent="0.35">
      <c r="A14" s="87" t="s">
        <v>3474</v>
      </c>
      <c r="B14" s="87" t="s">
        <v>3475</v>
      </c>
      <c r="C14" s="88">
        <v>4</v>
      </c>
    </row>
    <row r="15" spans="1:4" ht="15.5" x14ac:dyDescent="0.35">
      <c r="A15" s="87" t="s">
        <v>3476</v>
      </c>
      <c r="B15" s="87" t="s">
        <v>3477</v>
      </c>
      <c r="C15" s="88">
        <v>4</v>
      </c>
    </row>
    <row r="16" spans="1:4" ht="15.5" x14ac:dyDescent="0.35">
      <c r="A16" s="87" t="s">
        <v>3478</v>
      </c>
      <c r="B16" s="87" t="s">
        <v>3479</v>
      </c>
      <c r="C16" s="88">
        <v>1</v>
      </c>
    </row>
    <row r="17" spans="1:3" ht="15.5" x14ac:dyDescent="0.35">
      <c r="A17" s="87" t="s">
        <v>325</v>
      </c>
      <c r="B17" s="87" t="s">
        <v>3480</v>
      </c>
      <c r="C17" s="88">
        <v>5</v>
      </c>
    </row>
    <row r="18" spans="1:3" ht="15.5" x14ac:dyDescent="0.35">
      <c r="A18" s="87" t="s">
        <v>3481</v>
      </c>
      <c r="B18" s="87" t="s">
        <v>3482</v>
      </c>
      <c r="C18" s="88">
        <v>8</v>
      </c>
    </row>
    <row r="19" spans="1:3" ht="15.5" x14ac:dyDescent="0.35">
      <c r="A19" s="87" t="s">
        <v>310</v>
      </c>
      <c r="B19" s="87" t="s">
        <v>3483</v>
      </c>
      <c r="C19" s="88">
        <v>1</v>
      </c>
    </row>
    <row r="20" spans="1:3" ht="15.5" x14ac:dyDescent="0.35">
      <c r="A20" s="87" t="s">
        <v>3484</v>
      </c>
      <c r="B20" s="87" t="s">
        <v>3485</v>
      </c>
      <c r="C20" s="88">
        <v>8</v>
      </c>
    </row>
    <row r="21" spans="1:3" ht="15.5" x14ac:dyDescent="0.35">
      <c r="A21" s="87" t="s">
        <v>3486</v>
      </c>
      <c r="B21" s="87" t="s">
        <v>3487</v>
      </c>
      <c r="C21" s="88">
        <v>6</v>
      </c>
    </row>
    <row r="22" spans="1:3" ht="15.5" x14ac:dyDescent="0.35">
      <c r="A22" s="87" t="s">
        <v>3488</v>
      </c>
      <c r="B22" s="87" t="s">
        <v>3489</v>
      </c>
      <c r="C22" s="88">
        <v>7</v>
      </c>
    </row>
    <row r="23" spans="1:3" ht="15.5" x14ac:dyDescent="0.35">
      <c r="A23" s="87" t="s">
        <v>3490</v>
      </c>
      <c r="B23" s="87" t="s">
        <v>3491</v>
      </c>
      <c r="C23" s="88">
        <v>7</v>
      </c>
    </row>
    <row r="24" spans="1:3" ht="15.5" x14ac:dyDescent="0.35">
      <c r="A24" s="87" t="s">
        <v>1269</v>
      </c>
      <c r="B24" s="87" t="s">
        <v>3492</v>
      </c>
      <c r="C24" s="88">
        <v>7</v>
      </c>
    </row>
    <row r="25" spans="1:3" ht="15.5" x14ac:dyDescent="0.35">
      <c r="A25" s="87" t="s">
        <v>3493</v>
      </c>
      <c r="B25" s="87" t="s">
        <v>3494</v>
      </c>
      <c r="C25" s="88">
        <v>5</v>
      </c>
    </row>
    <row r="26" spans="1:3" ht="15.5" x14ac:dyDescent="0.35">
      <c r="A26" s="87" t="s">
        <v>3495</v>
      </c>
      <c r="B26" s="87" t="s">
        <v>3496</v>
      </c>
      <c r="C26" s="88">
        <v>5</v>
      </c>
    </row>
    <row r="27" spans="1:3" ht="15.5" x14ac:dyDescent="0.35">
      <c r="A27" s="87" t="s">
        <v>3497</v>
      </c>
      <c r="B27" s="87" t="s">
        <v>3498</v>
      </c>
      <c r="C27" s="88">
        <v>5</v>
      </c>
    </row>
    <row r="28" spans="1:3" ht="15.5" x14ac:dyDescent="0.35">
      <c r="A28" s="87" t="s">
        <v>3499</v>
      </c>
      <c r="B28" s="87" t="s">
        <v>3500</v>
      </c>
      <c r="C28" s="88">
        <v>6</v>
      </c>
    </row>
    <row r="29" spans="1:3" ht="15.5" x14ac:dyDescent="0.35">
      <c r="A29" s="87" t="s">
        <v>755</v>
      </c>
      <c r="B29" s="87" t="s">
        <v>3501</v>
      </c>
      <c r="C29" s="88">
        <v>6</v>
      </c>
    </row>
    <row r="30" spans="1:3" ht="15.5" x14ac:dyDescent="0.35">
      <c r="A30" s="87" t="s">
        <v>3502</v>
      </c>
      <c r="B30" s="87" t="s">
        <v>3503</v>
      </c>
      <c r="C30" s="88">
        <v>4</v>
      </c>
    </row>
    <row r="31" spans="1:3" ht="15.5" x14ac:dyDescent="0.35">
      <c r="A31" s="87" t="s">
        <v>3504</v>
      </c>
      <c r="B31" s="87" t="s">
        <v>3505</v>
      </c>
      <c r="C31" s="88">
        <v>7</v>
      </c>
    </row>
    <row r="32" spans="1:3" ht="15.5" x14ac:dyDescent="0.35">
      <c r="A32" s="87" t="s">
        <v>3506</v>
      </c>
      <c r="B32" s="87" t="s">
        <v>3507</v>
      </c>
      <c r="C32" s="88">
        <v>5</v>
      </c>
    </row>
    <row r="33" spans="1:3" ht="15.5" x14ac:dyDescent="0.35">
      <c r="A33" s="87" t="s">
        <v>3508</v>
      </c>
      <c r="B33" s="87" t="s">
        <v>3509</v>
      </c>
      <c r="C33" s="88">
        <v>5</v>
      </c>
    </row>
    <row r="34" spans="1:3" ht="15.5" x14ac:dyDescent="0.35">
      <c r="A34" s="87" t="s">
        <v>3510</v>
      </c>
      <c r="B34" s="87" t="s">
        <v>3511</v>
      </c>
      <c r="C34" s="88">
        <v>8</v>
      </c>
    </row>
    <row r="35" spans="1:3" ht="15.5" x14ac:dyDescent="0.35">
      <c r="A35" s="87" t="s">
        <v>3512</v>
      </c>
      <c r="B35" s="87" t="s">
        <v>3513</v>
      </c>
      <c r="C35" s="88">
        <v>1</v>
      </c>
    </row>
    <row r="36" spans="1:3" ht="15.5" x14ac:dyDescent="0.35">
      <c r="A36" s="87" t="s">
        <v>3514</v>
      </c>
      <c r="B36" s="87" t="s">
        <v>3515</v>
      </c>
      <c r="C36" s="88">
        <v>5</v>
      </c>
    </row>
    <row r="37" spans="1:3" ht="15.5" x14ac:dyDescent="0.35">
      <c r="A37" s="87" t="s">
        <v>3516</v>
      </c>
      <c r="B37" s="87" t="s">
        <v>3517</v>
      </c>
      <c r="C37" s="88">
        <v>8</v>
      </c>
    </row>
    <row r="38" spans="1:3" ht="15.5" x14ac:dyDescent="0.35">
      <c r="A38" s="87" t="s">
        <v>3518</v>
      </c>
      <c r="B38" s="87" t="s">
        <v>3519</v>
      </c>
      <c r="C38" s="88">
        <v>5</v>
      </c>
    </row>
    <row r="39" spans="1:3" ht="15.5" x14ac:dyDescent="0.35">
      <c r="A39" s="87" t="s">
        <v>3520</v>
      </c>
      <c r="B39" s="87" t="s">
        <v>3521</v>
      </c>
      <c r="C39" s="88">
        <v>5</v>
      </c>
    </row>
    <row r="40" spans="1:3" ht="15.5" x14ac:dyDescent="0.35">
      <c r="A40" s="87" t="s">
        <v>3522</v>
      </c>
      <c r="B40" s="87" t="s">
        <v>3523</v>
      </c>
      <c r="C40" s="88">
        <v>2</v>
      </c>
    </row>
    <row r="41" spans="1:3" ht="15.5" x14ac:dyDescent="0.35">
      <c r="A41" s="87" t="s">
        <v>3524</v>
      </c>
      <c r="B41" s="87" t="s">
        <v>3525</v>
      </c>
      <c r="C41" s="88">
        <v>4</v>
      </c>
    </row>
    <row r="42" spans="1:3" ht="15.5" x14ac:dyDescent="0.35">
      <c r="A42" s="87" t="s">
        <v>3526</v>
      </c>
      <c r="B42" s="87" t="s">
        <v>3527</v>
      </c>
      <c r="C42" s="88">
        <v>5</v>
      </c>
    </row>
    <row r="43" spans="1:3" ht="15.5" x14ac:dyDescent="0.35">
      <c r="A43" s="87" t="s">
        <v>3528</v>
      </c>
      <c r="B43" s="87" t="s">
        <v>3529</v>
      </c>
      <c r="C43" s="88">
        <v>5</v>
      </c>
    </row>
    <row r="44" spans="1:3" ht="15.5" x14ac:dyDescent="0.35">
      <c r="A44" s="87" t="s">
        <v>3530</v>
      </c>
      <c r="B44" s="87" t="s">
        <v>3531</v>
      </c>
      <c r="C44" s="88">
        <v>6</v>
      </c>
    </row>
    <row r="45" spans="1:3" ht="15.5" x14ac:dyDescent="0.35">
      <c r="A45" s="87" t="s">
        <v>3532</v>
      </c>
      <c r="B45" s="87" t="s">
        <v>3533</v>
      </c>
      <c r="C45" s="88">
        <v>5</v>
      </c>
    </row>
    <row r="46" spans="1:3" ht="15.5" x14ac:dyDescent="0.35">
      <c r="A46" s="87" t="s">
        <v>3534</v>
      </c>
      <c r="B46" s="87" t="s">
        <v>3535</v>
      </c>
      <c r="C46" s="88">
        <v>4</v>
      </c>
    </row>
    <row r="47" spans="1:3" ht="15.5" x14ac:dyDescent="0.35">
      <c r="A47" s="87" t="s">
        <v>3536</v>
      </c>
      <c r="B47" s="87" t="s">
        <v>3537</v>
      </c>
      <c r="C47" s="88">
        <v>5</v>
      </c>
    </row>
    <row r="48" spans="1:3" ht="15.5" x14ac:dyDescent="0.35">
      <c r="A48" s="87" t="s">
        <v>3538</v>
      </c>
      <c r="B48" s="87" t="s">
        <v>3539</v>
      </c>
      <c r="C48" s="88">
        <v>6</v>
      </c>
    </row>
    <row r="49" spans="1:3" ht="15.5" x14ac:dyDescent="0.35">
      <c r="A49" s="87" t="s">
        <v>293</v>
      </c>
      <c r="B49" s="87" t="s">
        <v>3540</v>
      </c>
      <c r="C49" s="88">
        <v>7</v>
      </c>
    </row>
    <row r="50" spans="1:3" ht="15.5" x14ac:dyDescent="0.35">
      <c r="A50" s="87" t="s">
        <v>3541</v>
      </c>
      <c r="B50" s="87" t="s">
        <v>3542</v>
      </c>
      <c r="C50" s="88">
        <v>3</v>
      </c>
    </row>
    <row r="51" spans="1:3" ht="15.5" x14ac:dyDescent="0.35">
      <c r="A51" s="87" t="s">
        <v>3543</v>
      </c>
      <c r="B51" s="87" t="s">
        <v>3544</v>
      </c>
      <c r="C51" s="88">
        <v>6</v>
      </c>
    </row>
    <row r="52" spans="1:3" ht="15.5" x14ac:dyDescent="0.35">
      <c r="A52" s="87" t="s">
        <v>3545</v>
      </c>
      <c r="B52" s="87" t="s">
        <v>3546</v>
      </c>
      <c r="C52" s="88">
        <v>4</v>
      </c>
    </row>
    <row r="53" spans="1:3" ht="15.5" x14ac:dyDescent="0.35">
      <c r="A53" s="87" t="s">
        <v>3547</v>
      </c>
      <c r="B53" s="87" t="s">
        <v>3548</v>
      </c>
      <c r="C53" s="88">
        <v>5</v>
      </c>
    </row>
    <row r="54" spans="1:3" ht="15.5" x14ac:dyDescent="0.35">
      <c r="A54" s="87" t="s">
        <v>3549</v>
      </c>
      <c r="B54" s="87" t="s">
        <v>3550</v>
      </c>
      <c r="C54" s="88">
        <v>2</v>
      </c>
    </row>
    <row r="55" spans="1:3" ht="15.5" x14ac:dyDescent="0.35">
      <c r="A55" s="87" t="s">
        <v>3551</v>
      </c>
      <c r="B55" s="87" t="s">
        <v>3552</v>
      </c>
      <c r="C55" s="88">
        <v>2</v>
      </c>
    </row>
    <row r="56" spans="1:3" ht="15.5" x14ac:dyDescent="0.35">
      <c r="A56" s="87" t="s">
        <v>3553</v>
      </c>
      <c r="B56" s="87" t="s">
        <v>3554</v>
      </c>
      <c r="C56" s="88">
        <v>5</v>
      </c>
    </row>
    <row r="57" spans="1:3" ht="15.5" x14ac:dyDescent="0.35">
      <c r="A57" s="87" t="s">
        <v>3555</v>
      </c>
      <c r="B57" s="87" t="s">
        <v>3556</v>
      </c>
      <c r="C57" s="88">
        <v>5</v>
      </c>
    </row>
    <row r="58" spans="1:3" ht="31" x14ac:dyDescent="0.35">
      <c r="A58" s="87" t="s">
        <v>3557</v>
      </c>
      <c r="B58" s="87" t="s">
        <v>3558</v>
      </c>
      <c r="C58" s="88">
        <v>5</v>
      </c>
    </row>
    <row r="59" spans="1:3" ht="15.5" x14ac:dyDescent="0.35">
      <c r="A59" s="87" t="s">
        <v>3559</v>
      </c>
      <c r="B59" s="87" t="s">
        <v>3560</v>
      </c>
      <c r="C59" s="88">
        <v>5</v>
      </c>
    </row>
    <row r="60" spans="1:3" ht="15.5" x14ac:dyDescent="0.35">
      <c r="A60" s="87" t="s">
        <v>3561</v>
      </c>
      <c r="B60" s="87" t="s">
        <v>3562</v>
      </c>
      <c r="C60" s="88">
        <v>3</v>
      </c>
    </row>
    <row r="61" spans="1:3" ht="15.5" x14ac:dyDescent="0.35">
      <c r="A61" s="87" t="s">
        <v>518</v>
      </c>
      <c r="B61" s="87" t="s">
        <v>3563</v>
      </c>
      <c r="C61" s="88">
        <v>6</v>
      </c>
    </row>
    <row r="62" spans="1:3" ht="15.5" x14ac:dyDescent="0.35">
      <c r="A62" s="87" t="s">
        <v>3564</v>
      </c>
      <c r="B62" s="87" t="s">
        <v>3565</v>
      </c>
      <c r="C62" s="88">
        <v>3</v>
      </c>
    </row>
    <row r="63" spans="1:3" ht="15.5" x14ac:dyDescent="0.35">
      <c r="A63" s="87" t="s">
        <v>389</v>
      </c>
      <c r="B63" s="87" t="s">
        <v>3566</v>
      </c>
      <c r="C63" s="88">
        <v>4</v>
      </c>
    </row>
    <row r="64" spans="1:3" ht="31" x14ac:dyDescent="0.35">
      <c r="A64" s="87" t="s">
        <v>1557</v>
      </c>
      <c r="B64" s="87" t="s">
        <v>3567</v>
      </c>
      <c r="C64" s="88">
        <v>3</v>
      </c>
    </row>
    <row r="65" spans="1:3" ht="15.5" x14ac:dyDescent="0.35">
      <c r="A65" s="87" t="s">
        <v>3568</v>
      </c>
      <c r="B65" s="87" t="s">
        <v>3569</v>
      </c>
      <c r="C65" s="88">
        <v>3</v>
      </c>
    </row>
    <row r="66" spans="1:3" ht="31" x14ac:dyDescent="0.35">
      <c r="A66" s="87" t="s">
        <v>3570</v>
      </c>
      <c r="B66" s="87" t="s">
        <v>3571</v>
      </c>
      <c r="C66" s="88">
        <v>6</v>
      </c>
    </row>
    <row r="67" spans="1:3" ht="15.5" x14ac:dyDescent="0.35">
      <c r="A67" s="87" t="s">
        <v>3572</v>
      </c>
      <c r="B67" s="87" t="s">
        <v>3573</v>
      </c>
      <c r="C67" s="88">
        <v>6</v>
      </c>
    </row>
    <row r="68" spans="1:3" ht="15.5" x14ac:dyDescent="0.35">
      <c r="A68" s="87" t="s">
        <v>3574</v>
      </c>
      <c r="B68" s="87" t="s">
        <v>3575</v>
      </c>
      <c r="C68" s="88">
        <v>5</v>
      </c>
    </row>
    <row r="69" spans="1:3" ht="15.5" x14ac:dyDescent="0.35">
      <c r="A69" s="87" t="s">
        <v>3576</v>
      </c>
      <c r="B69" s="87" t="s">
        <v>3577</v>
      </c>
      <c r="C69" s="88">
        <v>3</v>
      </c>
    </row>
    <row r="70" spans="1:3" ht="15.5" x14ac:dyDescent="0.35">
      <c r="A70" s="87" t="s">
        <v>3578</v>
      </c>
      <c r="B70" s="87" t="s">
        <v>3472</v>
      </c>
      <c r="C70" s="88">
        <v>2</v>
      </c>
    </row>
    <row r="71" spans="1:3" ht="15.5" x14ac:dyDescent="0.35">
      <c r="A71" s="87" t="s">
        <v>3579</v>
      </c>
      <c r="B71" s="87" t="s">
        <v>3580</v>
      </c>
      <c r="C71" s="88">
        <v>3</v>
      </c>
    </row>
    <row r="72" spans="1:3" ht="15.5" x14ac:dyDescent="0.35">
      <c r="A72" s="87" t="s">
        <v>3581</v>
      </c>
      <c r="B72" s="87" t="s">
        <v>3582</v>
      </c>
      <c r="C72" s="88">
        <v>3</v>
      </c>
    </row>
    <row r="73" spans="1:3" ht="15.5" x14ac:dyDescent="0.35">
      <c r="A73" s="87" t="s">
        <v>3583</v>
      </c>
      <c r="B73" s="87" t="s">
        <v>3584</v>
      </c>
      <c r="C73" s="88">
        <v>3</v>
      </c>
    </row>
    <row r="74" spans="1:3" ht="15.5" x14ac:dyDescent="0.35">
      <c r="A74" s="87" t="s">
        <v>2253</v>
      </c>
      <c r="B74" s="87" t="s">
        <v>3585</v>
      </c>
      <c r="C74" s="88">
        <v>5</v>
      </c>
    </row>
    <row r="75" spans="1:3" ht="15.5" x14ac:dyDescent="0.35">
      <c r="A75" s="87" t="s">
        <v>3586</v>
      </c>
      <c r="B75" s="87" t="s">
        <v>3587</v>
      </c>
      <c r="C75" s="88">
        <v>3</v>
      </c>
    </row>
    <row r="76" spans="1:3" ht="15.5" x14ac:dyDescent="0.35">
      <c r="A76" s="87" t="s">
        <v>3588</v>
      </c>
      <c r="B76" s="87" t="s">
        <v>3589</v>
      </c>
      <c r="C76" s="88">
        <v>6</v>
      </c>
    </row>
    <row r="77" spans="1:3" ht="15.5" x14ac:dyDescent="0.35">
      <c r="A77" s="87" t="s">
        <v>3590</v>
      </c>
      <c r="B77" s="87" t="s">
        <v>3591</v>
      </c>
      <c r="C77" s="88">
        <v>5</v>
      </c>
    </row>
    <row r="78" spans="1:3" ht="15.5" x14ac:dyDescent="0.35">
      <c r="A78" s="87" t="s">
        <v>770</v>
      </c>
      <c r="B78" s="87" t="s">
        <v>3592</v>
      </c>
      <c r="C78" s="88">
        <v>4</v>
      </c>
    </row>
    <row r="79" spans="1:3" ht="15.5" x14ac:dyDescent="0.35">
      <c r="A79" s="87" t="s">
        <v>3593</v>
      </c>
      <c r="B79" s="87" t="s">
        <v>3594</v>
      </c>
      <c r="C79" s="88">
        <v>4</v>
      </c>
    </row>
    <row r="80" spans="1:3" ht="15.5" x14ac:dyDescent="0.35">
      <c r="A80" s="87" t="s">
        <v>3595</v>
      </c>
      <c r="B80" s="87" t="s">
        <v>3596</v>
      </c>
      <c r="C80" s="88">
        <v>4</v>
      </c>
    </row>
    <row r="81" spans="1:3" ht="15.5" x14ac:dyDescent="0.35">
      <c r="A81" s="87" t="s">
        <v>3597</v>
      </c>
      <c r="B81" s="87" t="s">
        <v>3598</v>
      </c>
      <c r="C81" s="88">
        <v>7</v>
      </c>
    </row>
    <row r="82" spans="1:3" ht="15.5" x14ac:dyDescent="0.35">
      <c r="A82" s="87" t="s">
        <v>3599</v>
      </c>
      <c r="B82" s="87" t="s">
        <v>3600</v>
      </c>
      <c r="C82" s="88">
        <v>6</v>
      </c>
    </row>
    <row r="83" spans="1:3" ht="15.5" x14ac:dyDescent="0.35">
      <c r="A83" s="87" t="s">
        <v>3601</v>
      </c>
      <c r="B83" s="87" t="s">
        <v>3602</v>
      </c>
      <c r="C83" s="88">
        <v>5</v>
      </c>
    </row>
    <row r="84" spans="1:3" ht="15.5" x14ac:dyDescent="0.35">
      <c r="A84" s="87" t="s">
        <v>3603</v>
      </c>
      <c r="B84" s="87" t="s">
        <v>3604</v>
      </c>
      <c r="C84" s="88">
        <v>3</v>
      </c>
    </row>
    <row r="85" spans="1:3" ht="15.5" x14ac:dyDescent="0.35">
      <c r="A85" s="87" t="s">
        <v>3605</v>
      </c>
      <c r="B85" s="87" t="s">
        <v>3606</v>
      </c>
      <c r="C85" s="88">
        <v>5</v>
      </c>
    </row>
    <row r="86" spans="1:3" ht="15.5" x14ac:dyDescent="0.35">
      <c r="A86" s="87" t="s">
        <v>1845</v>
      </c>
      <c r="B86" s="87" t="s">
        <v>3607</v>
      </c>
      <c r="C86" s="88">
        <v>4</v>
      </c>
    </row>
    <row r="87" spans="1:3" ht="15.5" x14ac:dyDescent="0.35">
      <c r="A87" s="87" t="s">
        <v>3608</v>
      </c>
      <c r="B87" s="87" t="s">
        <v>3609</v>
      </c>
      <c r="C87" s="88">
        <v>2</v>
      </c>
    </row>
    <row r="88" spans="1:3" ht="15.5" x14ac:dyDescent="0.35">
      <c r="A88" s="87" t="s">
        <v>3610</v>
      </c>
      <c r="B88" s="87" t="s">
        <v>3611</v>
      </c>
      <c r="C88" s="88">
        <v>4</v>
      </c>
    </row>
    <row r="89" spans="1:3" ht="15.5" x14ac:dyDescent="0.35">
      <c r="A89" s="87" t="s">
        <v>3612</v>
      </c>
      <c r="B89" s="87" t="s">
        <v>3613</v>
      </c>
      <c r="C89" s="88">
        <v>4</v>
      </c>
    </row>
    <row r="90" spans="1:3" ht="15.5" x14ac:dyDescent="0.35">
      <c r="A90" s="87" t="s">
        <v>1542</v>
      </c>
      <c r="B90" s="87" t="s">
        <v>3614</v>
      </c>
      <c r="C90" s="88">
        <v>4</v>
      </c>
    </row>
    <row r="91" spans="1:3" ht="15.5" x14ac:dyDescent="0.35">
      <c r="A91" s="87" t="s">
        <v>3615</v>
      </c>
      <c r="B91" s="87" t="s">
        <v>3472</v>
      </c>
      <c r="C91" s="88">
        <v>2</v>
      </c>
    </row>
    <row r="92" spans="1:3" ht="15.5" x14ac:dyDescent="0.35">
      <c r="A92" s="87" t="s">
        <v>3616</v>
      </c>
      <c r="B92" s="87" t="s">
        <v>3617</v>
      </c>
      <c r="C92" s="88">
        <v>3</v>
      </c>
    </row>
    <row r="93" spans="1:3" ht="15.5" x14ac:dyDescent="0.35">
      <c r="A93" s="87" t="s">
        <v>3618</v>
      </c>
      <c r="B93" s="87" t="s">
        <v>3619</v>
      </c>
      <c r="C93" s="88">
        <v>6</v>
      </c>
    </row>
    <row r="94" spans="1:3" ht="15.5" x14ac:dyDescent="0.35">
      <c r="A94" s="87" t="s">
        <v>3620</v>
      </c>
      <c r="B94" s="87" t="s">
        <v>3621</v>
      </c>
      <c r="C94" s="88">
        <v>3</v>
      </c>
    </row>
    <row r="95" spans="1:3" ht="15.5" x14ac:dyDescent="0.35">
      <c r="A95" s="87" t="s">
        <v>3622</v>
      </c>
      <c r="B95" s="87" t="s">
        <v>3623</v>
      </c>
      <c r="C95" s="88">
        <v>6</v>
      </c>
    </row>
    <row r="96" spans="1:3" ht="15.5" x14ac:dyDescent="0.35">
      <c r="A96" s="87" t="s">
        <v>3624</v>
      </c>
      <c r="B96" s="87" t="s">
        <v>3625</v>
      </c>
      <c r="C96" s="88">
        <v>5</v>
      </c>
    </row>
    <row r="97" spans="1:3" ht="15.5" x14ac:dyDescent="0.35">
      <c r="A97" s="87" t="s">
        <v>3626</v>
      </c>
      <c r="B97" s="87" t="s">
        <v>3627</v>
      </c>
      <c r="C97" s="88">
        <v>5</v>
      </c>
    </row>
    <row r="98" spans="1:3" ht="15.5" x14ac:dyDescent="0.35">
      <c r="A98" s="87" t="s">
        <v>832</v>
      </c>
      <c r="B98" s="87" t="s">
        <v>3628</v>
      </c>
      <c r="C98" s="88">
        <v>5</v>
      </c>
    </row>
    <row r="99" spans="1:3" ht="15.5" x14ac:dyDescent="0.35">
      <c r="A99" s="87" t="s">
        <v>3629</v>
      </c>
      <c r="B99" s="87" t="s">
        <v>3630</v>
      </c>
      <c r="C99" s="88">
        <v>3</v>
      </c>
    </row>
    <row r="100" spans="1:3" ht="15.5" x14ac:dyDescent="0.35">
      <c r="A100" s="87" t="s">
        <v>3631</v>
      </c>
      <c r="B100" s="87" t="s">
        <v>3632</v>
      </c>
      <c r="C100" s="88">
        <v>5</v>
      </c>
    </row>
    <row r="101" spans="1:3" ht="15.5" x14ac:dyDescent="0.35">
      <c r="A101" s="87" t="s">
        <v>3633</v>
      </c>
      <c r="B101" s="87" t="s">
        <v>3634</v>
      </c>
      <c r="C101" s="88">
        <v>2</v>
      </c>
    </row>
    <row r="102" spans="1:3" ht="15.5" x14ac:dyDescent="0.35">
      <c r="A102" s="87" t="s">
        <v>1831</v>
      </c>
      <c r="B102" s="87" t="s">
        <v>3635</v>
      </c>
      <c r="C102" s="88">
        <v>5</v>
      </c>
    </row>
    <row r="103" spans="1:3" ht="15.5" x14ac:dyDescent="0.35">
      <c r="A103" s="87" t="s">
        <v>3636</v>
      </c>
      <c r="B103" s="87" t="s">
        <v>3637</v>
      </c>
      <c r="C103" s="88">
        <v>4</v>
      </c>
    </row>
    <row r="104" spans="1:3" ht="15.5" x14ac:dyDescent="0.35">
      <c r="A104" s="87" t="s">
        <v>2291</v>
      </c>
      <c r="B104" s="87" t="s">
        <v>3638</v>
      </c>
      <c r="C104" s="88">
        <v>2</v>
      </c>
    </row>
    <row r="105" spans="1:3" ht="15.5" x14ac:dyDescent="0.35">
      <c r="A105" s="87" t="s">
        <v>3639</v>
      </c>
      <c r="B105" s="87" t="s">
        <v>3640</v>
      </c>
      <c r="C105" s="88">
        <v>2</v>
      </c>
    </row>
    <row r="106" spans="1:3" ht="15.5" x14ac:dyDescent="0.35">
      <c r="A106" s="87" t="s">
        <v>846</v>
      </c>
      <c r="B106" s="87" t="s">
        <v>3641</v>
      </c>
      <c r="C106" s="88">
        <v>4</v>
      </c>
    </row>
    <row r="107" spans="1:3" ht="31" x14ac:dyDescent="0.35">
      <c r="A107" s="87" t="s">
        <v>3642</v>
      </c>
      <c r="B107" s="87" t="s">
        <v>3643</v>
      </c>
      <c r="C107" s="88">
        <v>5</v>
      </c>
    </row>
    <row r="108" spans="1:3" ht="15.5" x14ac:dyDescent="0.35">
      <c r="A108" s="87" t="s">
        <v>3644</v>
      </c>
      <c r="B108" s="87" t="s">
        <v>3645</v>
      </c>
      <c r="C108" s="88">
        <v>4</v>
      </c>
    </row>
    <row r="109" spans="1:3" ht="15.5" x14ac:dyDescent="0.35">
      <c r="A109" s="87" t="s">
        <v>3646</v>
      </c>
      <c r="B109" s="87" t="s">
        <v>3647</v>
      </c>
      <c r="C109" s="88">
        <v>4</v>
      </c>
    </row>
    <row r="110" spans="1:3" ht="15.5" x14ac:dyDescent="0.35">
      <c r="A110" s="87" t="s">
        <v>3648</v>
      </c>
      <c r="B110" s="87" t="s">
        <v>3472</v>
      </c>
      <c r="C110" s="88">
        <v>2</v>
      </c>
    </row>
    <row r="111" spans="1:3" ht="15.5" x14ac:dyDescent="0.35">
      <c r="A111" s="87" t="s">
        <v>3649</v>
      </c>
      <c r="B111" s="87" t="s">
        <v>3650</v>
      </c>
      <c r="C111" s="88">
        <v>4</v>
      </c>
    </row>
    <row r="112" spans="1:3" ht="15.5" x14ac:dyDescent="0.35">
      <c r="A112" s="87" t="s">
        <v>3651</v>
      </c>
      <c r="B112" s="87" t="s">
        <v>3652</v>
      </c>
      <c r="C112" s="88">
        <v>5</v>
      </c>
    </row>
    <row r="113" spans="1:3" ht="15.5" x14ac:dyDescent="0.35">
      <c r="A113" s="87" t="s">
        <v>3653</v>
      </c>
      <c r="B113" s="87" t="s">
        <v>3654</v>
      </c>
      <c r="C113" s="88">
        <v>2</v>
      </c>
    </row>
    <row r="114" spans="1:3" ht="15.5" x14ac:dyDescent="0.35">
      <c r="A114" s="87" t="s">
        <v>3655</v>
      </c>
      <c r="B114" s="87" t="s">
        <v>3656</v>
      </c>
      <c r="C114" s="88">
        <v>5</v>
      </c>
    </row>
    <row r="115" spans="1:3" ht="15.5" x14ac:dyDescent="0.35">
      <c r="A115" s="87" t="s">
        <v>3657</v>
      </c>
      <c r="B115" s="87" t="s">
        <v>3658</v>
      </c>
      <c r="C115" s="88">
        <v>6</v>
      </c>
    </row>
    <row r="116" spans="1:3" ht="15.5" x14ac:dyDescent="0.35">
      <c r="A116" s="87" t="s">
        <v>3659</v>
      </c>
      <c r="B116" s="87" t="s">
        <v>3660</v>
      </c>
      <c r="C116" s="88">
        <v>4</v>
      </c>
    </row>
    <row r="117" spans="1:3" ht="15.5" x14ac:dyDescent="0.35">
      <c r="A117" s="87" t="s">
        <v>3661</v>
      </c>
      <c r="B117" s="87" t="s">
        <v>3662</v>
      </c>
      <c r="C117" s="88">
        <v>5</v>
      </c>
    </row>
    <row r="118" spans="1:3" ht="15.5" x14ac:dyDescent="0.35">
      <c r="A118" s="87" t="s">
        <v>3663</v>
      </c>
      <c r="B118" s="87" t="s">
        <v>3664</v>
      </c>
      <c r="C118" s="88">
        <v>4</v>
      </c>
    </row>
    <row r="119" spans="1:3" ht="15.5" x14ac:dyDescent="0.35">
      <c r="A119" s="87" t="s">
        <v>3665</v>
      </c>
      <c r="B119" s="87" t="s">
        <v>3666</v>
      </c>
      <c r="C119" s="88">
        <v>2</v>
      </c>
    </row>
    <row r="120" spans="1:3" ht="15.5" x14ac:dyDescent="0.35">
      <c r="A120" s="87" t="s">
        <v>3667</v>
      </c>
      <c r="B120" s="87" t="s">
        <v>3668</v>
      </c>
      <c r="C120" s="88">
        <v>2</v>
      </c>
    </row>
    <row r="121" spans="1:3" ht="15.5" x14ac:dyDescent="0.35">
      <c r="A121" s="87" t="s">
        <v>3669</v>
      </c>
      <c r="B121" s="87" t="s">
        <v>3670</v>
      </c>
      <c r="C121" s="88">
        <v>3</v>
      </c>
    </row>
    <row r="122" spans="1:3" ht="15.5" x14ac:dyDescent="0.35">
      <c r="A122" s="87" t="s">
        <v>3671</v>
      </c>
      <c r="B122" s="87" t="s">
        <v>3672</v>
      </c>
      <c r="C122" s="88">
        <v>3</v>
      </c>
    </row>
    <row r="123" spans="1:3" ht="15.5" x14ac:dyDescent="0.35">
      <c r="A123" s="87" t="s">
        <v>3673</v>
      </c>
      <c r="B123" s="87" t="s">
        <v>3674</v>
      </c>
      <c r="C123" s="88">
        <v>5</v>
      </c>
    </row>
    <row r="124" spans="1:3" ht="15.5" x14ac:dyDescent="0.35">
      <c r="A124" s="87" t="s">
        <v>3675</v>
      </c>
      <c r="B124" s="87" t="s">
        <v>3676</v>
      </c>
      <c r="C124" s="88">
        <v>4</v>
      </c>
    </row>
    <row r="125" spans="1:3" ht="15.5" x14ac:dyDescent="0.35">
      <c r="A125" s="87" t="s">
        <v>3677</v>
      </c>
      <c r="B125" s="87" t="s">
        <v>3678</v>
      </c>
      <c r="C125" s="88">
        <v>6</v>
      </c>
    </row>
    <row r="126" spans="1:3" ht="15.5" x14ac:dyDescent="0.35">
      <c r="A126" s="87" t="s">
        <v>3679</v>
      </c>
      <c r="B126" s="87" t="s">
        <v>3680</v>
      </c>
      <c r="C126" s="88">
        <v>6</v>
      </c>
    </row>
    <row r="127" spans="1:3" ht="15.5" x14ac:dyDescent="0.35">
      <c r="A127" s="87" t="s">
        <v>3681</v>
      </c>
      <c r="B127" s="87" t="s">
        <v>3682</v>
      </c>
      <c r="C127" s="88">
        <v>6</v>
      </c>
    </row>
    <row r="128" spans="1:3" ht="31" x14ac:dyDescent="0.35">
      <c r="A128" s="87" t="s">
        <v>3683</v>
      </c>
      <c r="B128" s="87" t="s">
        <v>3684</v>
      </c>
      <c r="C128" s="88">
        <v>5</v>
      </c>
    </row>
    <row r="129" spans="1:3" ht="15.5" x14ac:dyDescent="0.35">
      <c r="A129" s="87" t="s">
        <v>3685</v>
      </c>
      <c r="B129" s="87" t="s">
        <v>3686</v>
      </c>
      <c r="C129" s="88">
        <v>5</v>
      </c>
    </row>
    <row r="130" spans="1:3" ht="15.5" x14ac:dyDescent="0.35">
      <c r="A130" s="87" t="s">
        <v>3687</v>
      </c>
      <c r="B130" s="87" t="s">
        <v>3688</v>
      </c>
      <c r="C130" s="88">
        <v>3</v>
      </c>
    </row>
    <row r="131" spans="1:3" ht="15.5" x14ac:dyDescent="0.35">
      <c r="A131" s="87" t="s">
        <v>2057</v>
      </c>
      <c r="B131" s="87" t="s">
        <v>3689</v>
      </c>
      <c r="C131" s="88">
        <v>5</v>
      </c>
    </row>
    <row r="132" spans="1:3" ht="15.5" x14ac:dyDescent="0.35">
      <c r="A132" s="87" t="s">
        <v>3690</v>
      </c>
      <c r="B132" s="87" t="s">
        <v>3472</v>
      </c>
      <c r="C132" s="88">
        <v>2</v>
      </c>
    </row>
    <row r="133" spans="1:3" ht="15.5" x14ac:dyDescent="0.35">
      <c r="A133" s="87" t="s">
        <v>3691</v>
      </c>
      <c r="B133" s="87" t="s">
        <v>3692</v>
      </c>
      <c r="C133" s="88">
        <v>4</v>
      </c>
    </row>
    <row r="134" spans="1:3" ht="15.5" x14ac:dyDescent="0.35">
      <c r="A134" s="87" t="s">
        <v>3693</v>
      </c>
      <c r="B134" s="87" t="s">
        <v>3694</v>
      </c>
      <c r="C134" s="88">
        <v>1</v>
      </c>
    </row>
    <row r="135" spans="1:3" ht="15.5" x14ac:dyDescent="0.35">
      <c r="A135" s="87" t="s">
        <v>3695</v>
      </c>
      <c r="B135" s="87" t="s">
        <v>3696</v>
      </c>
      <c r="C135" s="88">
        <v>6</v>
      </c>
    </row>
    <row r="136" spans="1:3" ht="15.5" x14ac:dyDescent="0.35">
      <c r="A136" s="87" t="s">
        <v>3697</v>
      </c>
      <c r="B136" s="87" t="s">
        <v>3698</v>
      </c>
      <c r="C136" s="88">
        <v>5</v>
      </c>
    </row>
    <row r="137" spans="1:3" ht="15.5" x14ac:dyDescent="0.35">
      <c r="A137" s="87" t="s">
        <v>3699</v>
      </c>
      <c r="B137" s="87" t="s">
        <v>3700</v>
      </c>
      <c r="C137" s="88">
        <v>3</v>
      </c>
    </row>
    <row r="138" spans="1:3" ht="15.5" x14ac:dyDescent="0.35">
      <c r="A138" s="87" t="s">
        <v>3701</v>
      </c>
      <c r="B138" s="87" t="s">
        <v>3702</v>
      </c>
      <c r="C138" s="88">
        <v>3</v>
      </c>
    </row>
    <row r="139" spans="1:3" ht="15.5" x14ac:dyDescent="0.35">
      <c r="A139" s="87" t="s">
        <v>3703</v>
      </c>
      <c r="B139" s="87" t="s">
        <v>3704</v>
      </c>
      <c r="C139" s="88">
        <v>4</v>
      </c>
    </row>
    <row r="140" spans="1:3" ht="15.5" x14ac:dyDescent="0.35">
      <c r="A140" s="87" t="s">
        <v>3705</v>
      </c>
      <c r="B140" s="87" t="s">
        <v>3706</v>
      </c>
      <c r="C140" s="88">
        <v>4</v>
      </c>
    </row>
    <row r="141" spans="1:3" ht="15.5" x14ac:dyDescent="0.35">
      <c r="A141" s="87" t="s">
        <v>3707</v>
      </c>
      <c r="B141" s="87" t="s">
        <v>3708</v>
      </c>
      <c r="C141" s="88">
        <v>6</v>
      </c>
    </row>
    <row r="142" spans="1:3" ht="15.5" x14ac:dyDescent="0.35">
      <c r="A142" s="87" t="s">
        <v>3709</v>
      </c>
      <c r="B142" s="87" t="s">
        <v>3710</v>
      </c>
      <c r="C142" s="88">
        <v>3</v>
      </c>
    </row>
    <row r="143" spans="1:3" ht="15.5" x14ac:dyDescent="0.35">
      <c r="A143" s="87" t="s">
        <v>3711</v>
      </c>
      <c r="B143" s="87" t="s">
        <v>3712</v>
      </c>
      <c r="C143" s="88">
        <v>5</v>
      </c>
    </row>
    <row r="144" spans="1:3" ht="15.5" x14ac:dyDescent="0.35">
      <c r="A144" s="87" t="s">
        <v>3713</v>
      </c>
      <c r="B144" s="87" t="s">
        <v>3714</v>
      </c>
      <c r="C144" s="88">
        <v>6</v>
      </c>
    </row>
    <row r="145" spans="1:3" ht="15.5" x14ac:dyDescent="0.35">
      <c r="A145" s="87" t="s">
        <v>3715</v>
      </c>
      <c r="B145" s="87" t="s">
        <v>3716</v>
      </c>
      <c r="C145" s="88">
        <v>4</v>
      </c>
    </row>
    <row r="146" spans="1:3" ht="15.5" x14ac:dyDescent="0.35">
      <c r="A146" s="87" t="s">
        <v>3717</v>
      </c>
      <c r="B146" s="87" t="s">
        <v>3718</v>
      </c>
      <c r="C146" s="88">
        <v>5</v>
      </c>
    </row>
    <row r="147" spans="1:3" ht="15.5" x14ac:dyDescent="0.35">
      <c r="A147" s="87" t="s">
        <v>3719</v>
      </c>
      <c r="B147" s="87" t="s">
        <v>3720</v>
      </c>
      <c r="C147" s="88">
        <v>4</v>
      </c>
    </row>
    <row r="148" spans="1:3" ht="15.5" x14ac:dyDescent="0.35">
      <c r="A148" s="87" t="s">
        <v>3721</v>
      </c>
      <c r="B148" s="87" t="s">
        <v>3722</v>
      </c>
      <c r="C148" s="88">
        <v>4</v>
      </c>
    </row>
    <row r="149" spans="1:3" ht="15.5" x14ac:dyDescent="0.35">
      <c r="A149" s="87" t="s">
        <v>3723</v>
      </c>
      <c r="B149" s="87" t="s">
        <v>3724</v>
      </c>
      <c r="C149" s="88">
        <v>4</v>
      </c>
    </row>
    <row r="150" spans="1:3" ht="15.5" x14ac:dyDescent="0.35">
      <c r="A150" s="87" t="s">
        <v>3725</v>
      </c>
      <c r="B150" s="87" t="s">
        <v>3726</v>
      </c>
      <c r="C150" s="88">
        <v>5</v>
      </c>
    </row>
    <row r="151" spans="1:3" ht="15.5" x14ac:dyDescent="0.35">
      <c r="A151" s="87" t="s">
        <v>3727</v>
      </c>
      <c r="B151" s="87" t="s">
        <v>3728</v>
      </c>
      <c r="C151" s="88">
        <v>6</v>
      </c>
    </row>
    <row r="152" spans="1:3" ht="31" x14ac:dyDescent="0.35">
      <c r="A152" s="87" t="s">
        <v>3729</v>
      </c>
      <c r="B152" s="87" t="s">
        <v>3730</v>
      </c>
      <c r="C152" s="88">
        <v>5</v>
      </c>
    </row>
    <row r="153" spans="1:3" ht="15.5" x14ac:dyDescent="0.35">
      <c r="A153" s="87" t="s">
        <v>3731</v>
      </c>
      <c r="B153" s="87" t="s">
        <v>3732</v>
      </c>
      <c r="C153" s="88">
        <v>7</v>
      </c>
    </row>
    <row r="154" spans="1:3" ht="15.5" x14ac:dyDescent="0.35">
      <c r="A154" s="87" t="s">
        <v>3733</v>
      </c>
      <c r="B154" s="87" t="s">
        <v>3734</v>
      </c>
      <c r="C154" s="88">
        <v>6</v>
      </c>
    </row>
    <row r="155" spans="1:3" ht="15.5" x14ac:dyDescent="0.35">
      <c r="A155" s="87" t="s">
        <v>3735</v>
      </c>
      <c r="B155" s="87" t="s">
        <v>3736</v>
      </c>
      <c r="C155" s="88">
        <v>1</v>
      </c>
    </row>
    <row r="156" spans="1:3" ht="15.5" x14ac:dyDescent="0.35">
      <c r="A156" s="87" t="s">
        <v>3737</v>
      </c>
      <c r="B156" s="87" t="s">
        <v>3738</v>
      </c>
      <c r="C156" s="88">
        <v>6</v>
      </c>
    </row>
    <row r="157" spans="1:3" ht="31" x14ac:dyDescent="0.35">
      <c r="A157" s="87" t="s">
        <v>3739</v>
      </c>
      <c r="B157" s="87" t="s">
        <v>3740</v>
      </c>
      <c r="C157" s="88">
        <v>6</v>
      </c>
    </row>
    <row r="158" spans="1:3" ht="31" x14ac:dyDescent="0.35">
      <c r="A158" s="87" t="s">
        <v>3741</v>
      </c>
      <c r="B158" s="87" t="s">
        <v>3742</v>
      </c>
      <c r="C158" s="88">
        <v>6</v>
      </c>
    </row>
    <row r="159" spans="1:3" ht="15.5" x14ac:dyDescent="0.35">
      <c r="A159" s="87" t="s">
        <v>3743</v>
      </c>
      <c r="B159" s="87" t="s">
        <v>3744</v>
      </c>
      <c r="C159" s="88">
        <v>4</v>
      </c>
    </row>
    <row r="160" spans="1:3" ht="15.5" x14ac:dyDescent="0.35">
      <c r="A160" s="87" t="s">
        <v>3745</v>
      </c>
      <c r="B160" s="87" t="s">
        <v>3746</v>
      </c>
      <c r="C160" s="88">
        <v>6</v>
      </c>
    </row>
    <row r="161" spans="1:3" ht="15.5" x14ac:dyDescent="0.35">
      <c r="A161" s="87" t="s">
        <v>3747</v>
      </c>
      <c r="B161" s="87" t="s">
        <v>3748</v>
      </c>
      <c r="C161" s="88">
        <v>3</v>
      </c>
    </row>
    <row r="162" spans="1:3" ht="15.5" x14ac:dyDescent="0.35">
      <c r="A162" s="87" t="s">
        <v>3749</v>
      </c>
      <c r="B162" s="87" t="s">
        <v>3750</v>
      </c>
      <c r="C162" s="88">
        <v>4</v>
      </c>
    </row>
    <row r="163" spans="1:3" ht="15.5" x14ac:dyDescent="0.35">
      <c r="A163" s="87" t="s">
        <v>3751</v>
      </c>
      <c r="B163" s="87" t="s">
        <v>3752</v>
      </c>
      <c r="C163" s="88">
        <v>5</v>
      </c>
    </row>
    <row r="164" spans="1:3" ht="31" x14ac:dyDescent="0.35">
      <c r="A164" s="87" t="s">
        <v>3753</v>
      </c>
      <c r="B164" s="87" t="s">
        <v>3754</v>
      </c>
      <c r="C164" s="88">
        <v>3</v>
      </c>
    </row>
    <row r="165" spans="1:3" ht="15.5" x14ac:dyDescent="0.35">
      <c r="A165" s="87" t="s">
        <v>3755</v>
      </c>
      <c r="B165" s="87" t="s">
        <v>3756</v>
      </c>
      <c r="C165" s="88">
        <v>5</v>
      </c>
    </row>
    <row r="166" spans="1:3" ht="15.5" x14ac:dyDescent="0.35">
      <c r="A166" s="87" t="s">
        <v>3757</v>
      </c>
      <c r="B166" s="87" t="s">
        <v>3758</v>
      </c>
      <c r="C166" s="88">
        <v>5</v>
      </c>
    </row>
    <row r="167" spans="1:3" ht="15.5" x14ac:dyDescent="0.35">
      <c r="A167" s="87" t="s">
        <v>3759</v>
      </c>
      <c r="B167" s="87" t="s">
        <v>3760</v>
      </c>
      <c r="C167" s="88">
        <v>5</v>
      </c>
    </row>
    <row r="168" spans="1:3" ht="15.5" x14ac:dyDescent="0.35">
      <c r="A168" s="87" t="s">
        <v>3761</v>
      </c>
      <c r="B168" s="87" t="s">
        <v>3762</v>
      </c>
      <c r="C168" s="88">
        <v>5</v>
      </c>
    </row>
    <row r="169" spans="1:3" ht="15.5" x14ac:dyDescent="0.35">
      <c r="A169" s="87" t="s">
        <v>3763</v>
      </c>
      <c r="B169" s="87" t="s">
        <v>3764</v>
      </c>
      <c r="C169" s="88">
        <v>5</v>
      </c>
    </row>
    <row r="170" spans="1:3" ht="15.5" x14ac:dyDescent="0.35">
      <c r="A170" s="87" t="s">
        <v>795</v>
      </c>
      <c r="B170" s="87" t="s">
        <v>3765</v>
      </c>
      <c r="C170" s="88">
        <v>5</v>
      </c>
    </row>
    <row r="171" spans="1:3" ht="15.5" x14ac:dyDescent="0.35">
      <c r="A171" s="87" t="s">
        <v>3766</v>
      </c>
      <c r="B171" s="87" t="s">
        <v>3767</v>
      </c>
      <c r="C171" s="88">
        <v>6</v>
      </c>
    </row>
    <row r="172" spans="1:3" ht="15.5" x14ac:dyDescent="0.35">
      <c r="A172" s="87" t="s">
        <v>3768</v>
      </c>
      <c r="B172" s="87" t="s">
        <v>3769</v>
      </c>
      <c r="C172" s="88">
        <v>4</v>
      </c>
    </row>
    <row r="173" spans="1:3" ht="15.5" x14ac:dyDescent="0.35">
      <c r="A173" s="87" t="s">
        <v>2382</v>
      </c>
      <c r="B173" s="87" t="s">
        <v>3770</v>
      </c>
      <c r="C173" s="88">
        <v>3</v>
      </c>
    </row>
    <row r="174" spans="1:3" ht="15.5" x14ac:dyDescent="0.35">
      <c r="A174" s="87" t="s">
        <v>3771</v>
      </c>
      <c r="B174" s="87" t="s">
        <v>3772</v>
      </c>
      <c r="C174" s="88">
        <v>4</v>
      </c>
    </row>
    <row r="175" spans="1:3" ht="15.5" x14ac:dyDescent="0.35">
      <c r="A175" s="87" t="s">
        <v>3773</v>
      </c>
      <c r="B175" s="87" t="s">
        <v>3774</v>
      </c>
      <c r="C175" s="88">
        <v>6</v>
      </c>
    </row>
    <row r="176" spans="1:3" ht="31" x14ac:dyDescent="0.35">
      <c r="A176" s="87" t="s">
        <v>3775</v>
      </c>
      <c r="B176" s="87" t="s">
        <v>3776</v>
      </c>
      <c r="C176" s="88">
        <v>5</v>
      </c>
    </row>
    <row r="177" spans="1:3" ht="15.5" x14ac:dyDescent="0.35">
      <c r="A177" s="87" t="s">
        <v>3777</v>
      </c>
      <c r="B177" s="87" t="s">
        <v>3778</v>
      </c>
      <c r="C177" s="88">
        <v>3</v>
      </c>
    </row>
    <row r="178" spans="1:3" ht="15.5" x14ac:dyDescent="0.35">
      <c r="A178" s="87" t="s">
        <v>3779</v>
      </c>
      <c r="B178" s="87" t="s">
        <v>3780</v>
      </c>
      <c r="C178" s="88">
        <v>5</v>
      </c>
    </row>
    <row r="179" spans="1:3" ht="15.5" x14ac:dyDescent="0.35">
      <c r="A179" s="87" t="s">
        <v>3781</v>
      </c>
      <c r="B179" s="87" t="s">
        <v>3782</v>
      </c>
      <c r="C179" s="88">
        <v>5</v>
      </c>
    </row>
    <row r="180" spans="1:3" ht="15.5" x14ac:dyDescent="0.35">
      <c r="A180" s="87" t="s">
        <v>3783</v>
      </c>
      <c r="B180" s="87" t="s">
        <v>3784</v>
      </c>
      <c r="C180" s="88">
        <v>4</v>
      </c>
    </row>
    <row r="181" spans="1:3" ht="15.5" x14ac:dyDescent="0.35">
      <c r="A181" s="87" t="s">
        <v>3785</v>
      </c>
      <c r="B181" s="87" t="s">
        <v>3472</v>
      </c>
      <c r="C181" s="88">
        <v>2</v>
      </c>
    </row>
    <row r="182" spans="1:3" ht="15.5" x14ac:dyDescent="0.35">
      <c r="A182" s="87" t="s">
        <v>3786</v>
      </c>
      <c r="B182" s="87" t="s">
        <v>3787</v>
      </c>
      <c r="C182" s="88">
        <v>3</v>
      </c>
    </row>
    <row r="183" spans="1:3" ht="15.5" x14ac:dyDescent="0.35">
      <c r="A183" s="87" t="s">
        <v>3788</v>
      </c>
      <c r="B183" s="87" t="s">
        <v>3789</v>
      </c>
      <c r="C183" s="88">
        <v>3</v>
      </c>
    </row>
    <row r="184" spans="1:3" ht="15.5" x14ac:dyDescent="0.35">
      <c r="A184" s="87" t="s">
        <v>3790</v>
      </c>
      <c r="B184" s="87" t="s">
        <v>3791</v>
      </c>
      <c r="C184" s="88">
        <v>5</v>
      </c>
    </row>
    <row r="185" spans="1:3" ht="15.5" x14ac:dyDescent="0.35">
      <c r="A185" s="87" t="s">
        <v>3792</v>
      </c>
      <c r="B185" s="87" t="s">
        <v>3793</v>
      </c>
      <c r="C185" s="88">
        <v>5</v>
      </c>
    </row>
    <row r="186" spans="1:3" ht="15.5" x14ac:dyDescent="0.35">
      <c r="A186" s="87" t="s">
        <v>3794</v>
      </c>
      <c r="B186" s="87" t="s">
        <v>3795</v>
      </c>
      <c r="C186" s="88">
        <v>2</v>
      </c>
    </row>
    <row r="187" spans="1:3" ht="15.5" x14ac:dyDescent="0.35">
      <c r="A187" s="87" t="s">
        <v>3796</v>
      </c>
      <c r="B187" s="87" t="s">
        <v>3797</v>
      </c>
      <c r="C187" s="88">
        <v>3</v>
      </c>
    </row>
    <row r="188" spans="1:3" ht="15.5" x14ac:dyDescent="0.35">
      <c r="A188" s="87" t="s">
        <v>3798</v>
      </c>
      <c r="B188" s="87" t="s">
        <v>3799</v>
      </c>
      <c r="C188" s="88">
        <v>4</v>
      </c>
    </row>
    <row r="189" spans="1:3" ht="15.5" x14ac:dyDescent="0.35">
      <c r="A189" s="87" t="s">
        <v>3800</v>
      </c>
      <c r="B189" s="87" t="s">
        <v>3801</v>
      </c>
      <c r="C189" s="88">
        <v>2</v>
      </c>
    </row>
    <row r="190" spans="1:3" ht="15.5" x14ac:dyDescent="0.35">
      <c r="A190" s="87" t="s">
        <v>3802</v>
      </c>
      <c r="B190" s="87" t="s">
        <v>3803</v>
      </c>
      <c r="C190" s="88">
        <v>2</v>
      </c>
    </row>
    <row r="191" spans="1:3" ht="15.5" x14ac:dyDescent="0.35">
      <c r="A191" s="87" t="s">
        <v>3804</v>
      </c>
      <c r="B191" s="87" t="s">
        <v>3805</v>
      </c>
      <c r="C191" s="88">
        <v>5</v>
      </c>
    </row>
    <row r="192" spans="1:3" ht="15.5" x14ac:dyDescent="0.35">
      <c r="A192" s="87" t="s">
        <v>3806</v>
      </c>
      <c r="B192" s="87" t="s">
        <v>3472</v>
      </c>
      <c r="C192" s="88">
        <v>2</v>
      </c>
    </row>
    <row r="193" spans="1:3" ht="15.5" x14ac:dyDescent="0.35">
      <c r="A193" s="87" t="s">
        <v>3807</v>
      </c>
      <c r="B193" s="87" t="s">
        <v>3808</v>
      </c>
      <c r="C193" s="88">
        <v>3</v>
      </c>
    </row>
    <row r="194" spans="1:3" ht="31" x14ac:dyDescent="0.35">
      <c r="A194" s="87" t="s">
        <v>3809</v>
      </c>
      <c r="B194" s="87" t="s">
        <v>3810</v>
      </c>
      <c r="C194" s="88">
        <v>3</v>
      </c>
    </row>
    <row r="195" spans="1:3" ht="31" x14ac:dyDescent="0.35">
      <c r="A195" s="87" t="s">
        <v>3811</v>
      </c>
      <c r="B195" s="87" t="s">
        <v>3812</v>
      </c>
      <c r="C195" s="88">
        <v>3</v>
      </c>
    </row>
    <row r="196" spans="1:3" ht="15.5" x14ac:dyDescent="0.35">
      <c r="A196" s="87" t="s">
        <v>3813</v>
      </c>
      <c r="B196" s="87" t="s">
        <v>3814</v>
      </c>
      <c r="C196" s="88">
        <v>5</v>
      </c>
    </row>
    <row r="197" spans="1:3" ht="15.5" x14ac:dyDescent="0.35">
      <c r="A197" s="87" t="s">
        <v>3815</v>
      </c>
      <c r="B197" s="87" t="s">
        <v>3816</v>
      </c>
      <c r="C197" s="88">
        <v>4</v>
      </c>
    </row>
    <row r="198" spans="1:3" ht="15.5" x14ac:dyDescent="0.35">
      <c r="A198" s="87" t="s">
        <v>3817</v>
      </c>
      <c r="B198" s="87" t="s">
        <v>3472</v>
      </c>
      <c r="C198" s="88">
        <v>2</v>
      </c>
    </row>
    <row r="199" spans="1:3" ht="15.5" x14ac:dyDescent="0.35">
      <c r="A199" s="87" t="s">
        <v>3818</v>
      </c>
      <c r="B199" s="87" t="s">
        <v>3819</v>
      </c>
      <c r="C199" s="88">
        <v>1</v>
      </c>
    </row>
    <row r="200" spans="1:3" ht="15.5" x14ac:dyDescent="0.35">
      <c r="A200" s="87" t="s">
        <v>3820</v>
      </c>
      <c r="B200" s="87" t="s">
        <v>3821</v>
      </c>
      <c r="C200" s="88">
        <v>4</v>
      </c>
    </row>
    <row r="201" spans="1:3" ht="15.5" x14ac:dyDescent="0.35">
      <c r="A201" s="87" t="s">
        <v>3822</v>
      </c>
      <c r="B201" s="87" t="s">
        <v>3823</v>
      </c>
      <c r="C201" s="88">
        <v>3</v>
      </c>
    </row>
    <row r="202" spans="1:3" ht="15.5" x14ac:dyDescent="0.35">
      <c r="A202" s="87" t="s">
        <v>3824</v>
      </c>
      <c r="B202" s="87" t="s">
        <v>3825</v>
      </c>
      <c r="C202" s="88">
        <v>4</v>
      </c>
    </row>
    <row r="203" spans="1:3" ht="15.5" x14ac:dyDescent="0.35">
      <c r="A203" s="87" t="s">
        <v>3826</v>
      </c>
      <c r="B203" s="87" t="s">
        <v>3827</v>
      </c>
      <c r="C203" s="88">
        <v>4</v>
      </c>
    </row>
    <row r="204" spans="1:3" ht="15.5" x14ac:dyDescent="0.35">
      <c r="A204" s="87" t="s">
        <v>3828</v>
      </c>
      <c r="B204" s="87" t="s">
        <v>3829</v>
      </c>
      <c r="C204" s="88">
        <v>4</v>
      </c>
    </row>
    <row r="205" spans="1:3" ht="15.5" x14ac:dyDescent="0.35">
      <c r="A205" s="87" t="s">
        <v>3830</v>
      </c>
      <c r="B205" s="87" t="s">
        <v>3831</v>
      </c>
      <c r="C205" s="88">
        <v>2</v>
      </c>
    </row>
    <row r="206" spans="1:3" ht="15.5" x14ac:dyDescent="0.35">
      <c r="A206" s="87" t="s">
        <v>3832</v>
      </c>
      <c r="B206" s="87" t="s">
        <v>3833</v>
      </c>
      <c r="C206" s="88">
        <v>3</v>
      </c>
    </row>
    <row r="207" spans="1:3" ht="15.5" x14ac:dyDescent="0.35">
      <c r="A207" s="87" t="s">
        <v>3834</v>
      </c>
      <c r="B207" s="87" t="s">
        <v>3835</v>
      </c>
      <c r="C207" s="88">
        <v>4</v>
      </c>
    </row>
    <row r="208" spans="1:3" ht="15.5" x14ac:dyDescent="0.35">
      <c r="A208" s="87" t="s">
        <v>3836</v>
      </c>
      <c r="B208" s="87" t="s">
        <v>3837</v>
      </c>
      <c r="C208" s="88">
        <v>2</v>
      </c>
    </row>
    <row r="209" spans="1:3" ht="15.5" x14ac:dyDescent="0.35">
      <c r="A209" s="87" t="s">
        <v>3838</v>
      </c>
      <c r="B209" s="87" t="s">
        <v>3839</v>
      </c>
      <c r="C209" s="88">
        <v>4</v>
      </c>
    </row>
    <row r="210" spans="1:3" ht="15.5" x14ac:dyDescent="0.35">
      <c r="A210" s="87" t="s">
        <v>3840</v>
      </c>
      <c r="B210" s="87" t="s">
        <v>3841</v>
      </c>
      <c r="C210" s="88">
        <v>4</v>
      </c>
    </row>
    <row r="211" spans="1:3" ht="15.5" x14ac:dyDescent="0.35">
      <c r="A211" s="87" t="s">
        <v>3842</v>
      </c>
      <c r="B211" s="87" t="s">
        <v>3843</v>
      </c>
      <c r="C211" s="88">
        <v>4</v>
      </c>
    </row>
    <row r="212" spans="1:3" ht="15.5" x14ac:dyDescent="0.35">
      <c r="A212" s="87" t="s">
        <v>3844</v>
      </c>
      <c r="B212" s="87" t="s">
        <v>3845</v>
      </c>
      <c r="C212" s="88">
        <v>3</v>
      </c>
    </row>
    <row r="213" spans="1:3" ht="15.5" x14ac:dyDescent="0.35">
      <c r="A213" s="87" t="s">
        <v>3846</v>
      </c>
      <c r="B213" s="87" t="s">
        <v>3472</v>
      </c>
      <c r="C213" s="88">
        <v>2</v>
      </c>
    </row>
    <row r="214" spans="1:3" ht="15.5" x14ac:dyDescent="0.35">
      <c r="A214" s="87" t="s">
        <v>3847</v>
      </c>
      <c r="B214" s="87" t="s">
        <v>3848</v>
      </c>
      <c r="C214" s="88">
        <v>1</v>
      </c>
    </row>
    <row r="215" spans="1:3" ht="15.5" x14ac:dyDescent="0.35">
      <c r="A215" s="87" t="s">
        <v>3849</v>
      </c>
      <c r="B215" s="87" t="s">
        <v>3850</v>
      </c>
      <c r="C215" s="88">
        <v>4</v>
      </c>
    </row>
    <row r="216" spans="1:3" ht="15.5" x14ac:dyDescent="0.35">
      <c r="A216" s="87" t="s">
        <v>3851</v>
      </c>
      <c r="B216" s="87" t="s">
        <v>3852</v>
      </c>
      <c r="C216" s="88">
        <v>4</v>
      </c>
    </row>
    <row r="217" spans="1:3" ht="15.5" x14ac:dyDescent="0.35">
      <c r="A217" s="87" t="s">
        <v>3853</v>
      </c>
      <c r="B217" s="87" t="s">
        <v>3854</v>
      </c>
      <c r="C217" s="88">
        <v>4</v>
      </c>
    </row>
    <row r="218" spans="1:3" ht="31" x14ac:dyDescent="0.35">
      <c r="A218" s="87" t="s">
        <v>3855</v>
      </c>
      <c r="B218" s="87" t="s">
        <v>3856</v>
      </c>
      <c r="C218" s="88">
        <v>4</v>
      </c>
    </row>
    <row r="219" spans="1:3" ht="15.5" x14ac:dyDescent="0.35">
      <c r="A219" s="87" t="s">
        <v>3857</v>
      </c>
      <c r="B219" s="87" t="s">
        <v>3858</v>
      </c>
      <c r="C219" s="88">
        <v>2</v>
      </c>
    </row>
    <row r="220" spans="1:3" ht="15.5" x14ac:dyDescent="0.35">
      <c r="A220" s="87" t="s">
        <v>3859</v>
      </c>
      <c r="B220" s="87" t="s">
        <v>3860</v>
      </c>
      <c r="C220" s="88">
        <v>1</v>
      </c>
    </row>
    <row r="221" spans="1:3" ht="15.5" x14ac:dyDescent="0.35">
      <c r="A221" s="87" t="s">
        <v>3861</v>
      </c>
      <c r="B221" s="87" t="s">
        <v>3862</v>
      </c>
      <c r="C221" s="88">
        <v>1</v>
      </c>
    </row>
    <row r="222" spans="1:3" ht="31" x14ac:dyDescent="0.35">
      <c r="A222" s="87" t="s">
        <v>3863</v>
      </c>
      <c r="B222" s="87" t="s">
        <v>3864</v>
      </c>
      <c r="C222" s="88">
        <v>4</v>
      </c>
    </row>
    <row r="223" spans="1:3" ht="15.5" x14ac:dyDescent="0.35">
      <c r="A223" s="87" t="s">
        <v>3865</v>
      </c>
      <c r="B223" s="87" t="s">
        <v>3866</v>
      </c>
      <c r="C223" s="88">
        <v>7</v>
      </c>
    </row>
    <row r="224" spans="1:3" ht="15.5" x14ac:dyDescent="0.35">
      <c r="A224" s="87" t="s">
        <v>239</v>
      </c>
      <c r="B224" s="87" t="s">
        <v>3867</v>
      </c>
      <c r="C224" s="88">
        <v>5</v>
      </c>
    </row>
    <row r="225" spans="1:3" ht="15.5" x14ac:dyDescent="0.35">
      <c r="A225" s="87" t="s">
        <v>267</v>
      </c>
      <c r="B225" s="87" t="s">
        <v>3868</v>
      </c>
      <c r="C225" s="88">
        <v>6</v>
      </c>
    </row>
    <row r="226" spans="1:3" ht="15.5" x14ac:dyDescent="0.35">
      <c r="A226" s="87" t="s">
        <v>253</v>
      </c>
      <c r="B226" s="87" t="s">
        <v>3869</v>
      </c>
      <c r="C226" s="88">
        <v>5</v>
      </c>
    </row>
    <row r="227" spans="1:3" ht="15.5" x14ac:dyDescent="0.35">
      <c r="A227" s="87" t="s">
        <v>3870</v>
      </c>
      <c r="B227" s="87" t="s">
        <v>3871</v>
      </c>
      <c r="C227" s="88">
        <v>2</v>
      </c>
    </row>
    <row r="228" spans="1:3" ht="15.5" x14ac:dyDescent="0.35">
      <c r="A228" s="87" t="s">
        <v>224</v>
      </c>
      <c r="B228" s="87" t="s">
        <v>3872</v>
      </c>
      <c r="C228" s="88">
        <v>3</v>
      </c>
    </row>
    <row r="229" spans="1:3" ht="15.5" x14ac:dyDescent="0.35">
      <c r="A229" s="87" t="s">
        <v>1025</v>
      </c>
      <c r="B229" s="87" t="s">
        <v>3873</v>
      </c>
      <c r="C229" s="88">
        <v>1</v>
      </c>
    </row>
    <row r="230" spans="1:3" ht="15.5" x14ac:dyDescent="0.35">
      <c r="A230" s="87" t="s">
        <v>3874</v>
      </c>
      <c r="B230" s="87" t="s">
        <v>3875</v>
      </c>
      <c r="C230" s="88">
        <v>7</v>
      </c>
    </row>
    <row r="231" spans="1:3" ht="15.5" x14ac:dyDescent="0.35">
      <c r="A231" s="87" t="s">
        <v>3876</v>
      </c>
      <c r="B231" s="87" t="s">
        <v>3877</v>
      </c>
      <c r="C231" s="88">
        <v>2</v>
      </c>
    </row>
    <row r="232" spans="1:3" ht="15.5" x14ac:dyDescent="0.35">
      <c r="A232" s="87" t="s">
        <v>1339</v>
      </c>
      <c r="B232" s="87" t="s">
        <v>3878</v>
      </c>
      <c r="C232" s="88">
        <v>5</v>
      </c>
    </row>
    <row r="233" spans="1:3" ht="15.5" x14ac:dyDescent="0.35">
      <c r="A233" s="87" t="s">
        <v>3879</v>
      </c>
      <c r="B233" s="87" t="s">
        <v>3472</v>
      </c>
      <c r="C233" s="88">
        <v>2</v>
      </c>
    </row>
    <row r="234" spans="1:3" ht="15.5" x14ac:dyDescent="0.35">
      <c r="A234" s="87" t="s">
        <v>884</v>
      </c>
      <c r="B234" s="87" t="s">
        <v>3880</v>
      </c>
      <c r="C234" s="88">
        <v>6</v>
      </c>
    </row>
    <row r="235" spans="1:3" ht="15.5" x14ac:dyDescent="0.35">
      <c r="A235" s="87" t="s">
        <v>280</v>
      </c>
      <c r="B235" s="87" t="s">
        <v>3881</v>
      </c>
      <c r="C235" s="88">
        <v>4</v>
      </c>
    </row>
    <row r="236" spans="1:3" ht="15.5" x14ac:dyDescent="0.35">
      <c r="A236" s="87" t="s">
        <v>3882</v>
      </c>
      <c r="B236" s="87" t="s">
        <v>3883</v>
      </c>
      <c r="C236" s="88">
        <v>6</v>
      </c>
    </row>
    <row r="237" spans="1:3" ht="15.5" x14ac:dyDescent="0.35">
      <c r="A237" s="87" t="s">
        <v>3884</v>
      </c>
      <c r="B237" s="87" t="s">
        <v>3885</v>
      </c>
      <c r="C237" s="88">
        <v>4</v>
      </c>
    </row>
    <row r="238" spans="1:3" ht="15.5" x14ac:dyDescent="0.35">
      <c r="A238" s="87" t="s">
        <v>3886</v>
      </c>
      <c r="B238" s="87" t="s">
        <v>3887</v>
      </c>
      <c r="C238" s="88">
        <v>6</v>
      </c>
    </row>
    <row r="239" spans="1:3" ht="15.5" x14ac:dyDescent="0.35">
      <c r="A239" s="87" t="s">
        <v>3888</v>
      </c>
      <c r="B239" s="87" t="s">
        <v>3889</v>
      </c>
      <c r="C239" s="88">
        <v>4</v>
      </c>
    </row>
    <row r="240" spans="1:3" ht="15.5" x14ac:dyDescent="0.35">
      <c r="A240" s="87" t="s">
        <v>3890</v>
      </c>
      <c r="B240" s="87" t="s">
        <v>3891</v>
      </c>
      <c r="C240" s="88">
        <v>7</v>
      </c>
    </row>
    <row r="241" spans="1:3" ht="15.5" x14ac:dyDescent="0.35">
      <c r="A241" s="87" t="s">
        <v>3892</v>
      </c>
      <c r="B241" s="87" t="s">
        <v>3893</v>
      </c>
      <c r="C241" s="88">
        <v>8</v>
      </c>
    </row>
    <row r="242" spans="1:3" ht="15.5" x14ac:dyDescent="0.35">
      <c r="A242" s="87" t="s">
        <v>3894</v>
      </c>
      <c r="B242" s="87" t="s">
        <v>3895</v>
      </c>
      <c r="C242" s="88">
        <v>6</v>
      </c>
    </row>
    <row r="243" spans="1:3" ht="15.5" x14ac:dyDescent="0.35">
      <c r="A243" s="87" t="s">
        <v>3896</v>
      </c>
      <c r="B243" s="87" t="s">
        <v>3897</v>
      </c>
      <c r="C243" s="88">
        <v>5</v>
      </c>
    </row>
    <row r="244" spans="1:3" ht="15.5" x14ac:dyDescent="0.35">
      <c r="A244" s="87" t="s">
        <v>2190</v>
      </c>
      <c r="B244" s="87" t="s">
        <v>3898</v>
      </c>
      <c r="C244" s="88">
        <v>6</v>
      </c>
    </row>
    <row r="245" spans="1:3" ht="31" x14ac:dyDescent="0.35">
      <c r="A245" s="87" t="s">
        <v>3899</v>
      </c>
      <c r="B245" s="87" t="s">
        <v>3900</v>
      </c>
      <c r="C245" s="88">
        <v>1</v>
      </c>
    </row>
    <row r="246" spans="1:3" ht="15.5" x14ac:dyDescent="0.35">
      <c r="A246" s="87" t="s">
        <v>3901</v>
      </c>
      <c r="B246" s="87" t="s">
        <v>3902</v>
      </c>
      <c r="C246" s="88">
        <v>4</v>
      </c>
    </row>
    <row r="247" spans="1:3" ht="15.5" x14ac:dyDescent="0.35">
      <c r="A247" s="87" t="s">
        <v>3903</v>
      </c>
      <c r="B247" s="87" t="s">
        <v>3904</v>
      </c>
      <c r="C247" s="88">
        <v>5</v>
      </c>
    </row>
    <row r="248" spans="1:3" ht="15.5" x14ac:dyDescent="0.35">
      <c r="A248" s="87" t="s">
        <v>3905</v>
      </c>
      <c r="B248" s="87" t="s">
        <v>3472</v>
      </c>
      <c r="C248" s="88">
        <v>2</v>
      </c>
    </row>
    <row r="249" spans="1:3" ht="15.5" x14ac:dyDescent="0.35">
      <c r="A249" s="87" t="s">
        <v>3906</v>
      </c>
      <c r="B249" s="87" t="s">
        <v>3907</v>
      </c>
      <c r="C249" s="88">
        <v>8</v>
      </c>
    </row>
    <row r="250" spans="1:3" ht="15.5" x14ac:dyDescent="0.35">
      <c r="A250" s="87" t="s">
        <v>3908</v>
      </c>
      <c r="B250" s="87" t="s">
        <v>3909</v>
      </c>
      <c r="C250" s="88">
        <v>8</v>
      </c>
    </row>
    <row r="251" spans="1:3" ht="31" x14ac:dyDescent="0.35">
      <c r="A251" s="87" t="s">
        <v>3910</v>
      </c>
      <c r="B251" s="87" t="s">
        <v>3911</v>
      </c>
      <c r="C251" s="88">
        <v>7</v>
      </c>
    </row>
    <row r="252" spans="1:3" ht="15.5" x14ac:dyDescent="0.35">
      <c r="A252" s="87" t="s">
        <v>3912</v>
      </c>
      <c r="B252" s="87" t="s">
        <v>3913</v>
      </c>
      <c r="C252" s="88">
        <v>5</v>
      </c>
    </row>
    <row r="253" spans="1:3" ht="15.5" x14ac:dyDescent="0.35">
      <c r="A253" s="87" t="s">
        <v>3914</v>
      </c>
      <c r="B253" s="87" t="s">
        <v>3915</v>
      </c>
      <c r="C253" s="88">
        <v>7</v>
      </c>
    </row>
    <row r="254" spans="1:3" ht="31" x14ac:dyDescent="0.35">
      <c r="A254" s="87" t="s">
        <v>3916</v>
      </c>
      <c r="B254" s="87" t="s">
        <v>3917</v>
      </c>
      <c r="C254" s="88">
        <v>4</v>
      </c>
    </row>
    <row r="255" spans="1:3" ht="15.5" x14ac:dyDescent="0.35">
      <c r="A255" s="87" t="s">
        <v>3918</v>
      </c>
      <c r="B255" s="87" t="s">
        <v>3919</v>
      </c>
      <c r="C255" s="88">
        <v>4</v>
      </c>
    </row>
    <row r="256" spans="1:3" ht="15.5" x14ac:dyDescent="0.35">
      <c r="A256" s="87" t="s">
        <v>3920</v>
      </c>
      <c r="B256" s="87" t="s">
        <v>3921</v>
      </c>
      <c r="C256" s="88">
        <v>5</v>
      </c>
    </row>
    <row r="257" spans="1:3" ht="15.5" x14ac:dyDescent="0.35">
      <c r="A257" s="87" t="s">
        <v>3922</v>
      </c>
      <c r="B257" s="87" t="s">
        <v>3923</v>
      </c>
      <c r="C257" s="88">
        <v>8</v>
      </c>
    </row>
    <row r="258" spans="1:3" ht="15.5" x14ac:dyDescent="0.35">
      <c r="A258" s="87" t="s">
        <v>3924</v>
      </c>
      <c r="B258" s="87" t="s">
        <v>3925</v>
      </c>
      <c r="C258" s="88">
        <v>4</v>
      </c>
    </row>
    <row r="259" spans="1:3" ht="15.5" x14ac:dyDescent="0.35">
      <c r="A259" s="87" t="s">
        <v>3926</v>
      </c>
      <c r="B259" s="87" t="s">
        <v>3472</v>
      </c>
      <c r="C259" s="88">
        <v>3</v>
      </c>
    </row>
    <row r="260" spans="1:3" ht="15.5" x14ac:dyDescent="0.35">
      <c r="A260" s="87" t="s">
        <v>3927</v>
      </c>
      <c r="B260" s="87" t="s">
        <v>3928</v>
      </c>
      <c r="C260" s="88">
        <v>5</v>
      </c>
    </row>
    <row r="261" spans="1:3" ht="15.5" x14ac:dyDescent="0.35">
      <c r="A261" s="87" t="s">
        <v>3929</v>
      </c>
      <c r="B261" s="87" t="s">
        <v>3930</v>
      </c>
      <c r="C261" s="88">
        <v>8</v>
      </c>
    </row>
    <row r="262" spans="1:3" ht="15.5" x14ac:dyDescent="0.35">
      <c r="A262" s="87" t="s">
        <v>3931</v>
      </c>
      <c r="B262" s="87" t="s">
        <v>3932</v>
      </c>
      <c r="C262" s="88">
        <v>5</v>
      </c>
    </row>
    <row r="263" spans="1:3" ht="15.5" x14ac:dyDescent="0.35">
      <c r="A263" s="87" t="s">
        <v>3933</v>
      </c>
      <c r="B263" s="87" t="s">
        <v>3934</v>
      </c>
      <c r="C263" s="88">
        <v>4</v>
      </c>
    </row>
    <row r="264" spans="1:3" ht="15.5" x14ac:dyDescent="0.35">
      <c r="A264" s="87" t="s">
        <v>3935</v>
      </c>
      <c r="B264" s="87" t="s">
        <v>3936</v>
      </c>
      <c r="C264" s="88">
        <v>4</v>
      </c>
    </row>
    <row r="265" spans="1:3" ht="15.5" x14ac:dyDescent="0.35">
      <c r="A265" s="87" t="s">
        <v>3937</v>
      </c>
      <c r="B265" s="87" t="s">
        <v>3938</v>
      </c>
      <c r="C265" s="88">
        <v>5</v>
      </c>
    </row>
    <row r="266" spans="1:3" ht="15.5" x14ac:dyDescent="0.35">
      <c r="A266" s="87" t="s">
        <v>3939</v>
      </c>
      <c r="B266" s="87" t="s">
        <v>3940</v>
      </c>
      <c r="C266" s="88">
        <v>6</v>
      </c>
    </row>
    <row r="267" spans="1:3" ht="15.5" x14ac:dyDescent="0.35">
      <c r="A267" s="87" t="s">
        <v>3941</v>
      </c>
      <c r="B267" s="87" t="s">
        <v>3942</v>
      </c>
      <c r="C267" s="88">
        <v>5</v>
      </c>
    </row>
    <row r="268" spans="1:3" ht="15.5" x14ac:dyDescent="0.35">
      <c r="A268" s="87" t="s">
        <v>3943</v>
      </c>
      <c r="B268" s="87" t="s">
        <v>3944</v>
      </c>
      <c r="C268" s="88">
        <v>6</v>
      </c>
    </row>
    <row r="269" spans="1:3" ht="15.5" x14ac:dyDescent="0.35">
      <c r="A269" s="87" t="s">
        <v>3945</v>
      </c>
      <c r="B269" s="87" t="s">
        <v>3946</v>
      </c>
      <c r="C269" s="88">
        <v>8</v>
      </c>
    </row>
    <row r="270" spans="1:3" ht="31" x14ac:dyDescent="0.35">
      <c r="A270" s="87" t="s">
        <v>3947</v>
      </c>
      <c r="B270" s="87" t="s">
        <v>3948</v>
      </c>
      <c r="C270" s="88">
        <v>7</v>
      </c>
    </row>
    <row r="271" spans="1:3" ht="15.5" x14ac:dyDescent="0.35">
      <c r="A271" s="87" t="s">
        <v>3949</v>
      </c>
      <c r="B271" s="87" t="s">
        <v>3950</v>
      </c>
      <c r="C271" s="88">
        <v>6</v>
      </c>
    </row>
    <row r="272" spans="1:3" ht="15.5" x14ac:dyDescent="0.35">
      <c r="A272" s="87" t="s">
        <v>3951</v>
      </c>
      <c r="B272" s="87" t="s">
        <v>3952</v>
      </c>
      <c r="C272" s="88">
        <v>8</v>
      </c>
    </row>
    <row r="273" spans="1:3" ht="15.5" x14ac:dyDescent="0.35">
      <c r="A273" s="87" t="s">
        <v>1102</v>
      </c>
      <c r="B273" s="87" t="s">
        <v>3953</v>
      </c>
      <c r="C273" s="88">
        <v>4</v>
      </c>
    </row>
    <row r="274" spans="1:3" ht="15.5" x14ac:dyDescent="0.35">
      <c r="A274" s="87" t="s">
        <v>3954</v>
      </c>
      <c r="B274" s="87" t="s">
        <v>3955</v>
      </c>
      <c r="C274" s="88">
        <v>8</v>
      </c>
    </row>
    <row r="275" spans="1:3" ht="15.5" x14ac:dyDescent="0.35">
      <c r="A275" s="87" t="s">
        <v>2593</v>
      </c>
      <c r="B275" s="87" t="s">
        <v>3956</v>
      </c>
      <c r="C275" s="88">
        <v>6</v>
      </c>
    </row>
    <row r="276" spans="1:3" ht="15.5" x14ac:dyDescent="0.35">
      <c r="A276" s="87" t="s">
        <v>3957</v>
      </c>
      <c r="B276" s="87" t="s">
        <v>3958</v>
      </c>
      <c r="C276" s="88">
        <v>6</v>
      </c>
    </row>
    <row r="277" spans="1:3" ht="15.5" x14ac:dyDescent="0.35">
      <c r="A277" s="87" t="s">
        <v>3959</v>
      </c>
      <c r="B277" s="87" t="s">
        <v>3960</v>
      </c>
      <c r="C277" s="88">
        <v>6</v>
      </c>
    </row>
    <row r="278" spans="1:3" ht="15.5" x14ac:dyDescent="0.35">
      <c r="A278" s="87" t="s">
        <v>3961</v>
      </c>
      <c r="B278" s="87" t="s">
        <v>3962</v>
      </c>
      <c r="C278" s="88">
        <v>4</v>
      </c>
    </row>
    <row r="279" spans="1:3" ht="15.5" x14ac:dyDescent="0.35">
      <c r="A279" s="87" t="s">
        <v>3963</v>
      </c>
      <c r="B279" s="87" t="s">
        <v>3472</v>
      </c>
      <c r="C279" s="88">
        <v>2</v>
      </c>
    </row>
    <row r="280" spans="1:3" ht="15.5" x14ac:dyDescent="0.35">
      <c r="A280" s="87" t="s">
        <v>3964</v>
      </c>
      <c r="B280" s="87" t="s">
        <v>3965</v>
      </c>
      <c r="C280" s="88">
        <v>2</v>
      </c>
    </row>
    <row r="281" spans="1:3" ht="15.5" x14ac:dyDescent="0.35">
      <c r="A281" s="87" t="s">
        <v>3966</v>
      </c>
      <c r="B281" s="87" t="s">
        <v>3967</v>
      </c>
      <c r="C281" s="88">
        <v>5</v>
      </c>
    </row>
    <row r="282" spans="1:3" ht="15.5" x14ac:dyDescent="0.35">
      <c r="A282" s="87" t="s">
        <v>1494</v>
      </c>
      <c r="B282" s="87" t="s">
        <v>3968</v>
      </c>
      <c r="C282" s="88">
        <v>5</v>
      </c>
    </row>
    <row r="283" spans="1:3" ht="15.5" x14ac:dyDescent="0.35">
      <c r="A283" s="87" t="s">
        <v>3969</v>
      </c>
      <c r="B283" s="87" t="s">
        <v>3970</v>
      </c>
      <c r="C283" s="88">
        <v>4</v>
      </c>
    </row>
    <row r="284" spans="1:3" ht="15.5" x14ac:dyDescent="0.35">
      <c r="A284" s="87" t="s">
        <v>3971</v>
      </c>
      <c r="B284" s="87" t="s">
        <v>3972</v>
      </c>
      <c r="C284" s="88">
        <v>4</v>
      </c>
    </row>
    <row r="285" spans="1:3" ht="15.5" x14ac:dyDescent="0.35">
      <c r="A285" s="87" t="s">
        <v>3973</v>
      </c>
      <c r="B285" s="87" t="s">
        <v>3974</v>
      </c>
      <c r="C285" s="88">
        <v>8</v>
      </c>
    </row>
    <row r="286" spans="1:3" ht="31" x14ac:dyDescent="0.35">
      <c r="A286" s="87" t="s">
        <v>3975</v>
      </c>
      <c r="B286" s="87" t="s">
        <v>3976</v>
      </c>
      <c r="C286" s="88">
        <v>7</v>
      </c>
    </row>
    <row r="287" spans="1:3" ht="31" x14ac:dyDescent="0.35">
      <c r="A287" s="87" t="s">
        <v>3977</v>
      </c>
      <c r="B287" s="87" t="s">
        <v>3978</v>
      </c>
      <c r="C287" s="88">
        <v>6</v>
      </c>
    </row>
    <row r="288" spans="1:3" ht="31" x14ac:dyDescent="0.35">
      <c r="A288" s="87" t="s">
        <v>3979</v>
      </c>
      <c r="B288" s="87" t="s">
        <v>3980</v>
      </c>
      <c r="C288" s="88">
        <v>8</v>
      </c>
    </row>
    <row r="289" spans="1:3" ht="31" x14ac:dyDescent="0.35">
      <c r="A289" s="87" t="s">
        <v>3981</v>
      </c>
      <c r="B289" s="87" t="s">
        <v>3982</v>
      </c>
      <c r="C289" s="88">
        <v>7</v>
      </c>
    </row>
    <row r="290" spans="1:3" ht="15.5" x14ac:dyDescent="0.35">
      <c r="A290" s="87" t="s">
        <v>3983</v>
      </c>
      <c r="B290" s="87" t="s">
        <v>3984</v>
      </c>
      <c r="C290" s="88">
        <v>6</v>
      </c>
    </row>
    <row r="291" spans="1:3" ht="15.5" x14ac:dyDescent="0.35">
      <c r="A291" s="87" t="s">
        <v>3985</v>
      </c>
      <c r="B291" s="87" t="s">
        <v>3986</v>
      </c>
      <c r="C291" s="88">
        <v>4</v>
      </c>
    </row>
    <row r="292" spans="1:3" ht="15.5" x14ac:dyDescent="0.35">
      <c r="A292" s="87" t="s">
        <v>3987</v>
      </c>
      <c r="B292" s="87" t="s">
        <v>3988</v>
      </c>
      <c r="C292" s="88">
        <v>4</v>
      </c>
    </row>
    <row r="293" spans="1:3" ht="15.5" x14ac:dyDescent="0.35">
      <c r="A293" s="87" t="s">
        <v>3989</v>
      </c>
      <c r="B293" s="87" t="s">
        <v>3990</v>
      </c>
      <c r="C293" s="88">
        <v>5</v>
      </c>
    </row>
    <row r="294" spans="1:3" ht="15.5" x14ac:dyDescent="0.35">
      <c r="A294" s="87" t="s">
        <v>3991</v>
      </c>
      <c r="B294" s="87" t="s">
        <v>3992</v>
      </c>
      <c r="C294" s="88">
        <v>1</v>
      </c>
    </row>
    <row r="295" spans="1:3" ht="15.5" x14ac:dyDescent="0.35">
      <c r="A295" s="87" t="s">
        <v>3993</v>
      </c>
      <c r="B295" s="87" t="s">
        <v>3994</v>
      </c>
      <c r="C295" s="88">
        <v>4</v>
      </c>
    </row>
    <row r="296" spans="1:3" ht="15.5" x14ac:dyDescent="0.35">
      <c r="A296" s="87" t="s">
        <v>3995</v>
      </c>
      <c r="B296" s="87" t="s">
        <v>3996</v>
      </c>
      <c r="C296" s="88">
        <v>7</v>
      </c>
    </row>
    <row r="297" spans="1:3" ht="15.5" x14ac:dyDescent="0.35">
      <c r="A297" s="87" t="s">
        <v>3997</v>
      </c>
      <c r="B297" s="87" t="s">
        <v>3998</v>
      </c>
      <c r="C297" s="88">
        <v>6</v>
      </c>
    </row>
    <row r="298" spans="1:3" ht="15.5" x14ac:dyDescent="0.35">
      <c r="A298" s="87" t="s">
        <v>3999</v>
      </c>
      <c r="B298" s="87" t="s">
        <v>4000</v>
      </c>
      <c r="C298" s="88">
        <v>5</v>
      </c>
    </row>
    <row r="299" spans="1:3" ht="15.5" x14ac:dyDescent="0.35">
      <c r="A299" s="87" t="s">
        <v>4001</v>
      </c>
      <c r="B299" s="87" t="s">
        <v>4002</v>
      </c>
      <c r="C299" s="88">
        <v>5</v>
      </c>
    </row>
    <row r="300" spans="1:3" ht="15.5" x14ac:dyDescent="0.35">
      <c r="A300" s="87" t="s">
        <v>4003</v>
      </c>
      <c r="B300" s="87" t="s">
        <v>4004</v>
      </c>
      <c r="C300" s="88">
        <v>3</v>
      </c>
    </row>
    <row r="301" spans="1:3" ht="15.5" x14ac:dyDescent="0.35">
      <c r="A301" s="87" t="s">
        <v>4005</v>
      </c>
      <c r="B301" s="87" t="s">
        <v>4006</v>
      </c>
      <c r="C301" s="88">
        <v>6</v>
      </c>
    </row>
    <row r="302" spans="1:3" ht="15.5" x14ac:dyDescent="0.35">
      <c r="A302" s="87" t="s">
        <v>4007</v>
      </c>
      <c r="B302" s="87" t="s">
        <v>4008</v>
      </c>
      <c r="C302" s="88">
        <v>5</v>
      </c>
    </row>
    <row r="303" spans="1:3" ht="15.5" x14ac:dyDescent="0.35">
      <c r="A303" s="87" t="s">
        <v>4009</v>
      </c>
      <c r="B303" s="87" t="s">
        <v>4010</v>
      </c>
      <c r="C303" s="88">
        <v>5</v>
      </c>
    </row>
    <row r="304" spans="1:3" ht="15.5" x14ac:dyDescent="0.35">
      <c r="A304" s="87" t="s">
        <v>4011</v>
      </c>
      <c r="B304" s="87" t="s">
        <v>4012</v>
      </c>
      <c r="C304" s="88">
        <v>6</v>
      </c>
    </row>
    <row r="305" spans="1:3" ht="15.5" x14ac:dyDescent="0.35">
      <c r="A305" s="87" t="s">
        <v>4013</v>
      </c>
      <c r="B305" s="87" t="s">
        <v>4014</v>
      </c>
      <c r="C305" s="88">
        <v>5</v>
      </c>
    </row>
    <row r="306" spans="1:3" ht="15.5" x14ac:dyDescent="0.35">
      <c r="A306" s="87" t="s">
        <v>4015</v>
      </c>
      <c r="B306" s="87" t="s">
        <v>4016</v>
      </c>
      <c r="C306" s="88">
        <v>5</v>
      </c>
    </row>
    <row r="307" spans="1:3" ht="15.5" x14ac:dyDescent="0.35">
      <c r="A307" s="87" t="s">
        <v>4017</v>
      </c>
      <c r="B307" s="87" t="s">
        <v>3472</v>
      </c>
      <c r="C307" s="88">
        <v>2</v>
      </c>
    </row>
    <row r="308" spans="1:3" ht="15.5" x14ac:dyDescent="0.35">
      <c r="A308" s="87" t="s">
        <v>4018</v>
      </c>
      <c r="B308" s="87" t="s">
        <v>4019</v>
      </c>
      <c r="C308" s="88">
        <v>1</v>
      </c>
    </row>
    <row r="309" spans="1:3" ht="15.5" x14ac:dyDescent="0.35">
      <c r="A309" s="87" t="s">
        <v>4020</v>
      </c>
      <c r="B309" s="87" t="s">
        <v>4021</v>
      </c>
      <c r="C309" s="88">
        <v>4</v>
      </c>
    </row>
    <row r="310" spans="1:3" ht="15.5" x14ac:dyDescent="0.35">
      <c r="A310" s="87" t="s">
        <v>4022</v>
      </c>
      <c r="B310" s="87" t="s">
        <v>4023</v>
      </c>
      <c r="C310" s="88">
        <v>5</v>
      </c>
    </row>
    <row r="311" spans="1:3" ht="15.5" x14ac:dyDescent="0.35">
      <c r="A311" s="87" t="s">
        <v>4024</v>
      </c>
      <c r="B311" s="87" t="s">
        <v>4025</v>
      </c>
      <c r="C311" s="88">
        <v>3</v>
      </c>
    </row>
    <row r="312" spans="1:3" ht="15.5" x14ac:dyDescent="0.35">
      <c r="A312" s="87" t="s">
        <v>4026</v>
      </c>
      <c r="B312" s="87" t="s">
        <v>4027</v>
      </c>
      <c r="C312" s="88">
        <v>6</v>
      </c>
    </row>
    <row r="313" spans="1:3" ht="15.5" x14ac:dyDescent="0.35">
      <c r="A313" s="87" t="s">
        <v>4028</v>
      </c>
      <c r="B313" s="87" t="s">
        <v>4029</v>
      </c>
      <c r="C313" s="88">
        <v>4</v>
      </c>
    </row>
    <row r="314" spans="1:3" ht="15.5" x14ac:dyDescent="0.35">
      <c r="A314" s="87" t="s">
        <v>4030</v>
      </c>
      <c r="B314" s="87" t="s">
        <v>4031</v>
      </c>
      <c r="C314" s="88">
        <v>5</v>
      </c>
    </row>
    <row r="315" spans="1:3" ht="15.5" x14ac:dyDescent="0.35">
      <c r="A315" s="87" t="s">
        <v>4032</v>
      </c>
      <c r="B315" s="87" t="s">
        <v>4033</v>
      </c>
      <c r="C315" s="88">
        <v>4</v>
      </c>
    </row>
    <row r="316" spans="1:3" ht="15.5" x14ac:dyDescent="0.35">
      <c r="A316" s="87" t="s">
        <v>4034</v>
      </c>
      <c r="B316" s="87" t="s">
        <v>4035</v>
      </c>
      <c r="C316" s="88">
        <v>6</v>
      </c>
    </row>
    <row r="317" spans="1:3" ht="15.5" x14ac:dyDescent="0.35">
      <c r="A317" s="87" t="s">
        <v>4036</v>
      </c>
      <c r="B317" s="87" t="s">
        <v>4037</v>
      </c>
      <c r="C317" s="88">
        <v>6</v>
      </c>
    </row>
    <row r="318" spans="1:3" ht="15.5" x14ac:dyDescent="0.35">
      <c r="A318" s="87" t="s">
        <v>4038</v>
      </c>
      <c r="B318" s="87" t="s">
        <v>4039</v>
      </c>
      <c r="C318" s="88">
        <v>4</v>
      </c>
    </row>
    <row r="319" spans="1:3" ht="15.5" x14ac:dyDescent="0.35">
      <c r="A319" s="87" t="s">
        <v>4040</v>
      </c>
      <c r="B319" s="87" t="s">
        <v>4041</v>
      </c>
      <c r="C319" s="88">
        <v>6</v>
      </c>
    </row>
    <row r="320" spans="1:3" ht="15.5" x14ac:dyDescent="0.35">
      <c r="A320" s="87" t="s">
        <v>4042</v>
      </c>
      <c r="B320" s="87" t="s">
        <v>4043</v>
      </c>
      <c r="C320" s="88">
        <v>3</v>
      </c>
    </row>
    <row r="321" spans="1:3" ht="15.5" x14ac:dyDescent="0.35">
      <c r="A321" s="87" t="s">
        <v>4044</v>
      </c>
      <c r="B321" s="87" t="s">
        <v>4045</v>
      </c>
      <c r="C321" s="88">
        <v>5</v>
      </c>
    </row>
    <row r="322" spans="1:3" ht="15.5" x14ac:dyDescent="0.35">
      <c r="A322" s="87" t="s">
        <v>4046</v>
      </c>
      <c r="B322" s="87" t="s">
        <v>4047</v>
      </c>
      <c r="C322" s="88">
        <v>4</v>
      </c>
    </row>
    <row r="323" spans="1:3" ht="15.5" x14ac:dyDescent="0.35">
      <c r="A323" s="87" t="s">
        <v>4048</v>
      </c>
      <c r="B323" s="87" t="s">
        <v>4049</v>
      </c>
      <c r="C323" s="88">
        <v>3</v>
      </c>
    </row>
    <row r="324" spans="1:3" ht="15.5" x14ac:dyDescent="0.35">
      <c r="A324" s="87" t="s">
        <v>4050</v>
      </c>
      <c r="B324" s="87" t="s">
        <v>4051</v>
      </c>
      <c r="C324" s="88">
        <v>4</v>
      </c>
    </row>
    <row r="325" spans="1:3" ht="15.5" x14ac:dyDescent="0.35">
      <c r="A325" s="87" t="s">
        <v>4052</v>
      </c>
      <c r="B325" s="87" t="s">
        <v>4053</v>
      </c>
      <c r="C325" s="88">
        <v>5</v>
      </c>
    </row>
    <row r="326" spans="1:3" ht="15.5" x14ac:dyDescent="0.35">
      <c r="A326" s="87" t="s">
        <v>4054</v>
      </c>
      <c r="B326" s="87" t="s">
        <v>4055</v>
      </c>
      <c r="C326" s="88">
        <v>4</v>
      </c>
    </row>
    <row r="327" spans="1:3" ht="15.5" x14ac:dyDescent="0.35">
      <c r="A327" s="87" t="s">
        <v>4056</v>
      </c>
      <c r="B327" s="87" t="s">
        <v>4057</v>
      </c>
      <c r="C327" s="88">
        <v>5</v>
      </c>
    </row>
    <row r="328" spans="1:3" ht="15.5" x14ac:dyDescent="0.35">
      <c r="A328" s="87" t="s">
        <v>4058</v>
      </c>
      <c r="B328" s="87" t="s">
        <v>4059</v>
      </c>
      <c r="C328" s="88">
        <v>4</v>
      </c>
    </row>
    <row r="329" spans="1:3" ht="15.5" x14ac:dyDescent="0.35">
      <c r="A329" s="87" t="s">
        <v>4060</v>
      </c>
      <c r="B329" s="87" t="s">
        <v>4061</v>
      </c>
      <c r="C329" s="88">
        <v>4</v>
      </c>
    </row>
    <row r="330" spans="1:3" ht="15.5" x14ac:dyDescent="0.35">
      <c r="A330" s="87" t="s">
        <v>4062</v>
      </c>
      <c r="B330" s="87" t="s">
        <v>4063</v>
      </c>
      <c r="C330" s="88">
        <v>5</v>
      </c>
    </row>
    <row r="331" spans="1:3" ht="15.5" x14ac:dyDescent="0.35">
      <c r="A331" s="87" t="s">
        <v>4064</v>
      </c>
      <c r="B331" s="87" t="s">
        <v>4065</v>
      </c>
      <c r="C331" s="88">
        <v>6</v>
      </c>
    </row>
    <row r="332" spans="1:3" ht="15.5" x14ac:dyDescent="0.35">
      <c r="A332" s="87" t="s">
        <v>4066</v>
      </c>
      <c r="B332" s="87" t="s">
        <v>4067</v>
      </c>
      <c r="C332" s="88">
        <v>5</v>
      </c>
    </row>
    <row r="333" spans="1:3" ht="15.5" x14ac:dyDescent="0.35">
      <c r="A333" s="87" t="s">
        <v>4068</v>
      </c>
      <c r="B333" s="87" t="s">
        <v>4069</v>
      </c>
      <c r="C333" s="88">
        <v>5</v>
      </c>
    </row>
    <row r="334" spans="1:3" ht="15.5" x14ac:dyDescent="0.35">
      <c r="A334" s="87" t="s">
        <v>4070</v>
      </c>
      <c r="B334" s="87" t="s">
        <v>4071</v>
      </c>
      <c r="C334" s="88">
        <v>6</v>
      </c>
    </row>
    <row r="335" spans="1:3" ht="15.5" x14ac:dyDescent="0.35">
      <c r="A335" s="87" t="s">
        <v>4072</v>
      </c>
      <c r="B335" s="87" t="s">
        <v>4073</v>
      </c>
      <c r="C335" s="88">
        <v>5</v>
      </c>
    </row>
    <row r="336" spans="1:3" ht="15.5" x14ac:dyDescent="0.35">
      <c r="A336" s="87" t="s">
        <v>4074</v>
      </c>
      <c r="B336" s="87" t="s">
        <v>4075</v>
      </c>
      <c r="C336" s="88">
        <v>5</v>
      </c>
    </row>
    <row r="337" spans="1:3" ht="15.5" x14ac:dyDescent="0.35">
      <c r="A337" s="87" t="s">
        <v>4076</v>
      </c>
      <c r="B337" s="87" t="s">
        <v>4077</v>
      </c>
      <c r="C337" s="88">
        <v>6</v>
      </c>
    </row>
    <row r="338" spans="1:3" ht="15.5" x14ac:dyDescent="0.35">
      <c r="A338" s="87" t="s">
        <v>4078</v>
      </c>
      <c r="B338" s="87" t="s">
        <v>4079</v>
      </c>
      <c r="C338" s="88">
        <v>6</v>
      </c>
    </row>
    <row r="339" spans="1:3" ht="15.5" x14ac:dyDescent="0.35">
      <c r="A339" s="87" t="s">
        <v>210</v>
      </c>
      <c r="B339" s="87" t="s">
        <v>209</v>
      </c>
      <c r="C339" s="88">
        <v>6</v>
      </c>
    </row>
    <row r="340" spans="1:3" ht="15.5" x14ac:dyDescent="0.35">
      <c r="A340" s="87" t="s">
        <v>4080</v>
      </c>
      <c r="B340" s="87" t="s">
        <v>4081</v>
      </c>
      <c r="C340" s="88">
        <v>6</v>
      </c>
    </row>
    <row r="341" spans="1:3" ht="15.5" x14ac:dyDescent="0.35">
      <c r="A341" s="87" t="s">
        <v>4082</v>
      </c>
      <c r="B341" s="87" t="s">
        <v>4083</v>
      </c>
      <c r="C341" s="88">
        <v>5</v>
      </c>
    </row>
    <row r="342" spans="1:3" ht="15.5" x14ac:dyDescent="0.35">
      <c r="A342" s="87" t="s">
        <v>4084</v>
      </c>
      <c r="B342" s="87" t="s">
        <v>4085</v>
      </c>
      <c r="C342" s="88">
        <v>4</v>
      </c>
    </row>
    <row r="343" spans="1:3" ht="15.5" x14ac:dyDescent="0.35">
      <c r="A343" s="87" t="s">
        <v>2647</v>
      </c>
      <c r="B343" s="87" t="s">
        <v>4086</v>
      </c>
      <c r="C343" s="88">
        <v>6</v>
      </c>
    </row>
    <row r="344" spans="1:3" ht="15.5" x14ac:dyDescent="0.35">
      <c r="A344" s="87" t="s">
        <v>4087</v>
      </c>
      <c r="B344" s="87" t="s">
        <v>4088</v>
      </c>
      <c r="C344" s="88">
        <v>5</v>
      </c>
    </row>
    <row r="345" spans="1:3" ht="15.5" x14ac:dyDescent="0.35">
      <c r="A345" s="87" t="s">
        <v>4089</v>
      </c>
      <c r="B345" s="87" t="s">
        <v>4090</v>
      </c>
      <c r="C345" s="88">
        <v>6</v>
      </c>
    </row>
    <row r="346" spans="1:3" ht="15.5" x14ac:dyDescent="0.35">
      <c r="A346" s="87" t="s">
        <v>4091</v>
      </c>
      <c r="B346" s="87" t="s">
        <v>4092</v>
      </c>
      <c r="C346" s="88">
        <v>6</v>
      </c>
    </row>
    <row r="347" spans="1:3" ht="15.5" x14ac:dyDescent="0.35">
      <c r="A347" s="87" t="s">
        <v>4093</v>
      </c>
      <c r="B347" s="87" t="s">
        <v>4094</v>
      </c>
      <c r="C347" s="88">
        <v>4</v>
      </c>
    </row>
    <row r="348" spans="1:3" ht="15.5" x14ac:dyDescent="0.35">
      <c r="A348" s="87" t="s">
        <v>4095</v>
      </c>
      <c r="B348" s="87" t="s">
        <v>4096</v>
      </c>
      <c r="C348" s="88">
        <v>5</v>
      </c>
    </row>
    <row r="349" spans="1:3" ht="15.5" x14ac:dyDescent="0.35">
      <c r="A349" s="87" t="s">
        <v>3397</v>
      </c>
      <c r="B349" s="87" t="s">
        <v>4097</v>
      </c>
      <c r="C349" s="88">
        <v>4</v>
      </c>
    </row>
    <row r="350" spans="1:3" ht="15.5" x14ac:dyDescent="0.35">
      <c r="A350" s="87" t="s">
        <v>4098</v>
      </c>
      <c r="B350" s="87" t="s">
        <v>4099</v>
      </c>
      <c r="C350" s="88">
        <v>3</v>
      </c>
    </row>
    <row r="351" spans="1:3" ht="15.5" x14ac:dyDescent="0.35">
      <c r="A351" s="87" t="s">
        <v>4100</v>
      </c>
      <c r="B351" s="87" t="s">
        <v>4101</v>
      </c>
      <c r="C351" s="88">
        <v>2</v>
      </c>
    </row>
    <row r="352" spans="1:3" ht="15.5" x14ac:dyDescent="0.35">
      <c r="A352" s="87" t="s">
        <v>4102</v>
      </c>
      <c r="B352" s="87" t="s">
        <v>4103</v>
      </c>
      <c r="C352" s="88">
        <v>3</v>
      </c>
    </row>
    <row r="353" spans="1:3" ht="15.5" x14ac:dyDescent="0.35">
      <c r="A353" s="87" t="s">
        <v>4104</v>
      </c>
      <c r="B353" s="87" t="s">
        <v>3472</v>
      </c>
      <c r="C353" s="88">
        <v>2</v>
      </c>
    </row>
    <row r="354" spans="1:3" ht="15.5" x14ac:dyDescent="0.35">
      <c r="A354" s="87" t="s">
        <v>4105</v>
      </c>
      <c r="B354" s="87" t="s">
        <v>4106</v>
      </c>
      <c r="C354" s="88">
        <v>7</v>
      </c>
    </row>
    <row r="355" spans="1:3" ht="15.5" x14ac:dyDescent="0.35">
      <c r="A355" s="87" t="s">
        <v>4107</v>
      </c>
      <c r="B355" s="87" t="s">
        <v>4108</v>
      </c>
      <c r="C355" s="88">
        <v>6</v>
      </c>
    </row>
    <row r="356" spans="1:3" ht="15.5" x14ac:dyDescent="0.35">
      <c r="A356" s="87" t="s">
        <v>4109</v>
      </c>
      <c r="B356" s="87" t="s">
        <v>4110</v>
      </c>
      <c r="C356" s="88">
        <v>7</v>
      </c>
    </row>
    <row r="357" spans="1:3" ht="15.5" x14ac:dyDescent="0.35">
      <c r="A357" s="87" t="s">
        <v>2426</v>
      </c>
      <c r="B357" s="87" t="s">
        <v>4111</v>
      </c>
      <c r="C357" s="88">
        <v>5</v>
      </c>
    </row>
    <row r="358" spans="1:3" ht="15.5" x14ac:dyDescent="0.35">
      <c r="A358" s="87" t="s">
        <v>4112</v>
      </c>
      <c r="B358" s="87" t="s">
        <v>4113</v>
      </c>
      <c r="C358" s="88">
        <v>5</v>
      </c>
    </row>
    <row r="359" spans="1:3" ht="15.5" x14ac:dyDescent="0.35">
      <c r="A359" s="87" t="s">
        <v>4114</v>
      </c>
      <c r="B359" s="87" t="s">
        <v>4115</v>
      </c>
      <c r="C359" s="88">
        <v>6</v>
      </c>
    </row>
    <row r="360" spans="1:3" ht="15.5" x14ac:dyDescent="0.35">
      <c r="A360" s="87" t="s">
        <v>2410</v>
      </c>
      <c r="B360" s="87" t="s">
        <v>4116</v>
      </c>
      <c r="C360" s="88">
        <v>5</v>
      </c>
    </row>
    <row r="361" spans="1:3" ht="15.5" x14ac:dyDescent="0.35">
      <c r="A361" s="87" t="s">
        <v>4117</v>
      </c>
      <c r="B361" s="87" t="s">
        <v>4118</v>
      </c>
      <c r="C361" s="88">
        <v>4</v>
      </c>
    </row>
    <row r="362" spans="1:3" ht="15.5" x14ac:dyDescent="0.35">
      <c r="A362" s="87" t="s">
        <v>4119</v>
      </c>
      <c r="B362" s="87" t="s">
        <v>4120</v>
      </c>
      <c r="C362" s="88">
        <v>2</v>
      </c>
    </row>
    <row r="363" spans="1:3" ht="15.5" x14ac:dyDescent="0.35">
      <c r="A363" s="87" t="s">
        <v>4121</v>
      </c>
      <c r="B363" s="87" t="s">
        <v>4122</v>
      </c>
      <c r="C363" s="88">
        <v>4</v>
      </c>
    </row>
    <row r="364" spans="1:3" ht="15.5" x14ac:dyDescent="0.35">
      <c r="A364" s="87" t="s">
        <v>4123</v>
      </c>
      <c r="B364" s="87" t="s">
        <v>4124</v>
      </c>
      <c r="C364" s="88">
        <v>4</v>
      </c>
    </row>
    <row r="365" spans="1:3" ht="15.5" x14ac:dyDescent="0.35">
      <c r="A365" s="87" t="s">
        <v>2886</v>
      </c>
      <c r="B365" s="87" t="s">
        <v>4125</v>
      </c>
      <c r="C365" s="88">
        <v>5</v>
      </c>
    </row>
    <row r="366" spans="1:3" ht="15.5" x14ac:dyDescent="0.35">
      <c r="A366" s="87" t="s">
        <v>4126</v>
      </c>
      <c r="B366" s="87" t="s">
        <v>4127</v>
      </c>
      <c r="C366" s="88">
        <v>2</v>
      </c>
    </row>
    <row r="367" spans="1:3" ht="15.5" x14ac:dyDescent="0.35">
      <c r="A367" s="87" t="s">
        <v>4128</v>
      </c>
      <c r="B367" s="87" t="s">
        <v>4129</v>
      </c>
      <c r="C367" s="88">
        <v>4</v>
      </c>
    </row>
    <row r="368" spans="1:3" ht="15.5" x14ac:dyDescent="0.35">
      <c r="A368" s="87" t="s">
        <v>4130</v>
      </c>
      <c r="B368" s="87" t="s">
        <v>4131</v>
      </c>
      <c r="C368" s="88">
        <v>4</v>
      </c>
    </row>
    <row r="369" spans="1:3" ht="15.5" x14ac:dyDescent="0.35">
      <c r="A369" s="87" t="s">
        <v>4132</v>
      </c>
      <c r="B369" s="87" t="s">
        <v>4133</v>
      </c>
      <c r="C369" s="88">
        <v>5</v>
      </c>
    </row>
    <row r="370" spans="1:3" ht="15.5" x14ac:dyDescent="0.35">
      <c r="A370" s="87" t="s">
        <v>4134</v>
      </c>
      <c r="B370" s="87" t="s">
        <v>4135</v>
      </c>
      <c r="C370" s="88">
        <v>8</v>
      </c>
    </row>
    <row r="371" spans="1:3" ht="15.5" x14ac:dyDescent="0.35">
      <c r="A371" s="87" t="s">
        <v>4136</v>
      </c>
      <c r="B371" s="87" t="s">
        <v>4137</v>
      </c>
      <c r="C371" s="88">
        <v>3</v>
      </c>
    </row>
    <row r="372" spans="1:3" ht="15.5" x14ac:dyDescent="0.35">
      <c r="A372" s="87" t="s">
        <v>4138</v>
      </c>
      <c r="B372" s="87" t="s">
        <v>4139</v>
      </c>
      <c r="C372" s="88">
        <v>4</v>
      </c>
    </row>
    <row r="373" spans="1:3" ht="15.5" x14ac:dyDescent="0.35">
      <c r="A373" s="87" t="s">
        <v>4140</v>
      </c>
      <c r="B373" s="87" t="s">
        <v>4141</v>
      </c>
      <c r="C373" s="88">
        <v>4</v>
      </c>
    </row>
    <row r="374" spans="1:3" ht="31" x14ac:dyDescent="0.35">
      <c r="A374" s="87" t="s">
        <v>4142</v>
      </c>
      <c r="B374" s="87" t="s">
        <v>4143</v>
      </c>
      <c r="C374" s="88">
        <v>4</v>
      </c>
    </row>
    <row r="375" spans="1:3" ht="15.5" x14ac:dyDescent="0.35">
      <c r="A375" s="87" t="s">
        <v>4144</v>
      </c>
      <c r="B375" s="87" t="s">
        <v>4145</v>
      </c>
      <c r="C375" s="88">
        <v>5</v>
      </c>
    </row>
    <row r="376" spans="1:3" ht="15.5" x14ac:dyDescent="0.35">
      <c r="A376" s="87" t="s">
        <v>4146</v>
      </c>
      <c r="B376" s="87" t="s">
        <v>4147</v>
      </c>
      <c r="C376" s="88">
        <v>5</v>
      </c>
    </row>
    <row r="377" spans="1:3" ht="15.5" x14ac:dyDescent="0.35">
      <c r="A377" s="87" t="s">
        <v>4148</v>
      </c>
      <c r="B377" s="87" t="s">
        <v>4149</v>
      </c>
      <c r="C377" s="88">
        <v>5</v>
      </c>
    </row>
    <row r="378" spans="1:3" ht="15.5" x14ac:dyDescent="0.35">
      <c r="A378" s="87" t="s">
        <v>4150</v>
      </c>
      <c r="B378" s="87" t="s">
        <v>4151</v>
      </c>
      <c r="C378" s="88">
        <v>4</v>
      </c>
    </row>
    <row r="379" spans="1:3" ht="15.5" x14ac:dyDescent="0.35">
      <c r="A379" s="87" t="s">
        <v>4152</v>
      </c>
      <c r="B379" s="87" t="s">
        <v>4153</v>
      </c>
      <c r="C379" s="88">
        <v>6</v>
      </c>
    </row>
    <row r="380" spans="1:3" ht="15.5" x14ac:dyDescent="0.35">
      <c r="A380" s="87" t="s">
        <v>4154</v>
      </c>
      <c r="B380" s="87" t="s">
        <v>4155</v>
      </c>
      <c r="C380" s="88">
        <v>4</v>
      </c>
    </row>
    <row r="381" spans="1:3" ht="15.5" x14ac:dyDescent="0.35">
      <c r="A381" s="87" t="s">
        <v>4156</v>
      </c>
      <c r="B381" s="87" t="s">
        <v>3472</v>
      </c>
      <c r="C381" s="88">
        <v>2</v>
      </c>
    </row>
    <row r="382" spans="1:3" ht="15.5" x14ac:dyDescent="0.35">
      <c r="A382" s="87" t="s">
        <v>4157</v>
      </c>
      <c r="B382" s="87" t="s">
        <v>4158</v>
      </c>
      <c r="C382" s="88">
        <v>4</v>
      </c>
    </row>
    <row r="383" spans="1:3" ht="15.5" x14ac:dyDescent="0.35">
      <c r="A383" s="87" t="s">
        <v>4159</v>
      </c>
      <c r="B383" s="87" t="s">
        <v>4160</v>
      </c>
      <c r="C383" s="88">
        <v>1</v>
      </c>
    </row>
    <row r="384" spans="1:3" ht="15.5" x14ac:dyDescent="0.35">
      <c r="A384" s="87" t="s">
        <v>4161</v>
      </c>
      <c r="B384" s="87" t="s">
        <v>4162</v>
      </c>
      <c r="C384" s="88">
        <v>4</v>
      </c>
    </row>
    <row r="385" spans="1:3" ht="15.5" x14ac:dyDescent="0.35">
      <c r="A385" s="87" t="s">
        <v>4163</v>
      </c>
      <c r="B385" s="87" t="s">
        <v>4164</v>
      </c>
      <c r="C385" s="88">
        <v>3</v>
      </c>
    </row>
    <row r="386" spans="1:3" ht="15.5" x14ac:dyDescent="0.35">
      <c r="A386" s="87" t="s">
        <v>4165</v>
      </c>
      <c r="B386" s="87" t="s">
        <v>4166</v>
      </c>
      <c r="C386" s="88">
        <v>5</v>
      </c>
    </row>
    <row r="387" spans="1:3" ht="15.5" x14ac:dyDescent="0.35">
      <c r="A387" s="87" t="s">
        <v>4167</v>
      </c>
      <c r="B387" s="87" t="s">
        <v>4168</v>
      </c>
      <c r="C387" s="88">
        <v>4</v>
      </c>
    </row>
    <row r="388" spans="1:3" ht="15.5" x14ac:dyDescent="0.35">
      <c r="A388" s="87" t="s">
        <v>4169</v>
      </c>
      <c r="B388" s="87" t="s">
        <v>4170</v>
      </c>
      <c r="C388" s="88">
        <v>4</v>
      </c>
    </row>
    <row r="389" spans="1:3" ht="15.5" x14ac:dyDescent="0.35">
      <c r="A389" s="87" t="s">
        <v>4171</v>
      </c>
      <c r="B389" s="87" t="s">
        <v>4172</v>
      </c>
      <c r="C389" s="88">
        <v>5</v>
      </c>
    </row>
    <row r="390" spans="1:3" ht="15.5" x14ac:dyDescent="0.35">
      <c r="A390" s="87" t="s">
        <v>4173</v>
      </c>
      <c r="B390" s="87" t="s">
        <v>4174</v>
      </c>
      <c r="C390" s="88">
        <v>1</v>
      </c>
    </row>
    <row r="391" spans="1:3" ht="15.5" x14ac:dyDescent="0.35">
      <c r="A391" s="87" t="s">
        <v>4175</v>
      </c>
      <c r="B391" s="87" t="s">
        <v>4176</v>
      </c>
      <c r="C391" s="88">
        <v>1</v>
      </c>
    </row>
    <row r="392" spans="1:3" ht="15.5" x14ac:dyDescent="0.35">
      <c r="A392" s="87" t="s">
        <v>4177</v>
      </c>
      <c r="B392" s="87" t="s">
        <v>3472</v>
      </c>
      <c r="C392" s="88">
        <v>2</v>
      </c>
    </row>
    <row r="393" spans="1:3" ht="15.5" x14ac:dyDescent="0.35">
      <c r="A393" s="87" t="s">
        <v>4178</v>
      </c>
      <c r="B393" s="87" t="s">
        <v>4179</v>
      </c>
      <c r="C393" s="88">
        <v>1</v>
      </c>
    </row>
    <row r="394" spans="1:3" ht="15.5" x14ac:dyDescent="0.35">
      <c r="A394" s="87" t="s">
        <v>4180</v>
      </c>
      <c r="B394" s="87" t="s">
        <v>4181</v>
      </c>
      <c r="C394" s="88">
        <v>1</v>
      </c>
    </row>
    <row r="395" spans="1:3" ht="15.5" x14ac:dyDescent="0.35">
      <c r="A395" s="87" t="s">
        <v>4182</v>
      </c>
      <c r="B395" s="87" t="s">
        <v>4183</v>
      </c>
      <c r="C395" s="88">
        <v>1</v>
      </c>
    </row>
    <row r="396" spans="1:3" ht="15.5" x14ac:dyDescent="0.35">
      <c r="A396" s="87" t="s">
        <v>4184</v>
      </c>
      <c r="B396" s="87" t="s">
        <v>4185</v>
      </c>
      <c r="C396" s="88">
        <v>1</v>
      </c>
    </row>
    <row r="397" spans="1:3" ht="15.5" x14ac:dyDescent="0.35">
      <c r="A397" s="87" t="s">
        <v>4186</v>
      </c>
      <c r="B397" s="87" t="s">
        <v>4187</v>
      </c>
      <c r="C397" s="88">
        <v>1</v>
      </c>
    </row>
    <row r="398" spans="1:3" ht="15.5" x14ac:dyDescent="0.35">
      <c r="A398" s="87" t="s">
        <v>4188</v>
      </c>
      <c r="B398" s="87" t="s">
        <v>4189</v>
      </c>
      <c r="C398" s="88">
        <v>1</v>
      </c>
    </row>
    <row r="399" spans="1:3" ht="15.5" x14ac:dyDescent="0.35">
      <c r="A399" s="87" t="s">
        <v>4190</v>
      </c>
      <c r="B399" s="87" t="s">
        <v>4191</v>
      </c>
      <c r="C399" s="88">
        <v>1</v>
      </c>
    </row>
    <row r="400" spans="1:3" ht="15.5" x14ac:dyDescent="0.35">
      <c r="A400" s="87" t="s">
        <v>4192</v>
      </c>
      <c r="B400" s="87" t="s">
        <v>4193</v>
      </c>
      <c r="C400" s="88">
        <v>1</v>
      </c>
    </row>
    <row r="401" spans="1:3" ht="15.5" x14ac:dyDescent="0.35">
      <c r="A401" s="87" t="s">
        <v>4194</v>
      </c>
      <c r="B401" s="87" t="s">
        <v>4195</v>
      </c>
      <c r="C401" s="88">
        <v>1</v>
      </c>
    </row>
    <row r="402" spans="1:3" ht="15.5" x14ac:dyDescent="0.35">
      <c r="A402" s="87" t="s">
        <v>4196</v>
      </c>
      <c r="B402" s="87" t="s">
        <v>4197</v>
      </c>
      <c r="C402" s="88">
        <v>1</v>
      </c>
    </row>
    <row r="403" spans="1:3" ht="15.5" x14ac:dyDescent="0.35">
      <c r="A403" s="87" t="s">
        <v>4198</v>
      </c>
      <c r="B403" s="87" t="s">
        <v>4199</v>
      </c>
      <c r="C403" s="88">
        <v>1</v>
      </c>
    </row>
    <row r="404" spans="1:3" ht="15.5" x14ac:dyDescent="0.35">
      <c r="A404" s="87" t="s">
        <v>4200</v>
      </c>
      <c r="B404" s="87" t="s">
        <v>4201</v>
      </c>
      <c r="C404" s="88">
        <v>1</v>
      </c>
    </row>
    <row r="405" spans="1:3" ht="15.5" x14ac:dyDescent="0.35">
      <c r="A405" s="87" t="s">
        <v>4202</v>
      </c>
      <c r="B405" s="87" t="s">
        <v>4203</v>
      </c>
      <c r="C405" s="88">
        <v>1</v>
      </c>
    </row>
    <row r="406" spans="1:3" ht="15.5" x14ac:dyDescent="0.35">
      <c r="A406" s="87" t="s">
        <v>4204</v>
      </c>
      <c r="B406" s="87" t="s">
        <v>4205</v>
      </c>
      <c r="C406" s="88">
        <v>1</v>
      </c>
    </row>
    <row r="407" spans="1:3" ht="15.5" x14ac:dyDescent="0.35">
      <c r="A407" s="87" t="s">
        <v>4206</v>
      </c>
      <c r="B407" s="87" t="s">
        <v>4207</v>
      </c>
      <c r="C407" s="88">
        <v>1</v>
      </c>
    </row>
    <row r="408" spans="1:3" ht="15.5" x14ac:dyDescent="0.35">
      <c r="A408" s="87" t="s">
        <v>4208</v>
      </c>
      <c r="B408" s="87" t="s">
        <v>4209</v>
      </c>
      <c r="C408" s="88">
        <v>1</v>
      </c>
    </row>
    <row r="409" spans="1:3" ht="15.5" x14ac:dyDescent="0.35">
      <c r="A409" s="87" t="s">
        <v>4210</v>
      </c>
      <c r="B409" s="87" t="s">
        <v>4211</v>
      </c>
      <c r="C409" s="88">
        <v>1</v>
      </c>
    </row>
    <row r="410" spans="1:3" ht="15.5" x14ac:dyDescent="0.35">
      <c r="A410" s="87" t="s">
        <v>4212</v>
      </c>
      <c r="B410" s="87" t="s">
        <v>4213</v>
      </c>
      <c r="C410" s="88">
        <v>1</v>
      </c>
    </row>
    <row r="411" spans="1:3" ht="15.5" x14ac:dyDescent="0.35">
      <c r="A411" s="87" t="s">
        <v>4214</v>
      </c>
      <c r="B411" s="87" t="s">
        <v>4215</v>
      </c>
      <c r="C411" s="88">
        <v>1</v>
      </c>
    </row>
    <row r="412" spans="1:3" ht="15.5" x14ac:dyDescent="0.35">
      <c r="A412" s="87" t="s">
        <v>4216</v>
      </c>
      <c r="B412" s="87" t="s">
        <v>4217</v>
      </c>
      <c r="C412" s="88">
        <v>1</v>
      </c>
    </row>
    <row r="413" spans="1:3" ht="15.5" x14ac:dyDescent="0.35">
      <c r="A413" s="87" t="s">
        <v>4218</v>
      </c>
      <c r="B413" s="87" t="s">
        <v>4219</v>
      </c>
      <c r="C413" s="88">
        <v>1</v>
      </c>
    </row>
    <row r="414" spans="1:3" ht="15.5" x14ac:dyDescent="0.35">
      <c r="A414" s="87" t="s">
        <v>4220</v>
      </c>
      <c r="B414" s="87" t="s">
        <v>4221</v>
      </c>
      <c r="C414" s="88">
        <v>1</v>
      </c>
    </row>
    <row r="415" spans="1:3" ht="15.5" x14ac:dyDescent="0.35">
      <c r="A415" s="87" t="s">
        <v>4222</v>
      </c>
      <c r="B415" s="87" t="s">
        <v>4223</v>
      </c>
      <c r="C415" s="88">
        <v>1</v>
      </c>
    </row>
    <row r="416" spans="1:3" ht="15.5" x14ac:dyDescent="0.35">
      <c r="A416" s="87" t="s">
        <v>4224</v>
      </c>
      <c r="B416" s="87" t="s">
        <v>4225</v>
      </c>
      <c r="C416" s="88">
        <v>1</v>
      </c>
    </row>
    <row r="417" spans="1:3" ht="15.5" x14ac:dyDescent="0.35">
      <c r="A417" s="87" t="s">
        <v>4226</v>
      </c>
      <c r="B417" s="87" t="s">
        <v>4227</v>
      </c>
      <c r="C417" s="88">
        <v>1</v>
      </c>
    </row>
    <row r="418" spans="1:3" ht="15.5" x14ac:dyDescent="0.35">
      <c r="A418" s="87" t="s">
        <v>4228</v>
      </c>
      <c r="B418" s="87" t="s">
        <v>4229</v>
      </c>
      <c r="C418" s="88">
        <v>1</v>
      </c>
    </row>
    <row r="419" spans="1:3" ht="15.5" x14ac:dyDescent="0.35">
      <c r="A419" s="87" t="s">
        <v>4230</v>
      </c>
      <c r="B419" s="87" t="s">
        <v>4231</v>
      </c>
      <c r="C419" s="88">
        <v>1</v>
      </c>
    </row>
    <row r="420" spans="1:3" ht="15.5" x14ac:dyDescent="0.35">
      <c r="A420" s="87" t="s">
        <v>4232</v>
      </c>
      <c r="B420" s="87" t="s">
        <v>4233</v>
      </c>
      <c r="C420" s="88">
        <v>1</v>
      </c>
    </row>
    <row r="421" spans="1:3" ht="15.5" x14ac:dyDescent="0.35">
      <c r="A421" s="87" t="s">
        <v>4234</v>
      </c>
      <c r="B421" s="87" t="s">
        <v>4235</v>
      </c>
      <c r="C421" s="88">
        <v>1</v>
      </c>
    </row>
    <row r="422" spans="1:3" ht="15.5" x14ac:dyDescent="0.35">
      <c r="A422" s="87" t="s">
        <v>4236</v>
      </c>
      <c r="B422" s="87" t="s">
        <v>4237</v>
      </c>
      <c r="C422" s="88">
        <v>1</v>
      </c>
    </row>
    <row r="423" spans="1:3" ht="15.5" x14ac:dyDescent="0.35">
      <c r="A423" s="87" t="s">
        <v>4238</v>
      </c>
      <c r="B423" s="87" t="s">
        <v>4239</v>
      </c>
      <c r="C423" s="88">
        <v>1</v>
      </c>
    </row>
    <row r="424" spans="1:3" ht="15.5" x14ac:dyDescent="0.35">
      <c r="A424" s="87" t="s">
        <v>4240</v>
      </c>
      <c r="B424" s="87" t="s">
        <v>4241</v>
      </c>
      <c r="C424" s="88">
        <v>1</v>
      </c>
    </row>
    <row r="425" spans="1:3" ht="15.5" x14ac:dyDescent="0.35">
      <c r="A425" s="87" t="s">
        <v>4242</v>
      </c>
      <c r="B425" s="87" t="s">
        <v>4243</v>
      </c>
      <c r="C425" s="88">
        <v>1</v>
      </c>
    </row>
    <row r="426" spans="1:3" ht="15.5" x14ac:dyDescent="0.35">
      <c r="A426" s="87" t="s">
        <v>4244</v>
      </c>
      <c r="B426" s="87" t="s">
        <v>4245</v>
      </c>
      <c r="C426" s="88">
        <v>1</v>
      </c>
    </row>
    <row r="427" spans="1:3" ht="15.5" x14ac:dyDescent="0.35">
      <c r="A427" s="87" t="s">
        <v>4246</v>
      </c>
      <c r="B427" s="87" t="s">
        <v>4247</v>
      </c>
      <c r="C427" s="88">
        <v>1</v>
      </c>
    </row>
    <row r="428" spans="1:3" ht="15.5" x14ac:dyDescent="0.35">
      <c r="A428" s="87" t="s">
        <v>4248</v>
      </c>
      <c r="B428" s="87" t="s">
        <v>4249</v>
      </c>
      <c r="C428" s="88">
        <v>1</v>
      </c>
    </row>
    <row r="429" spans="1:3" ht="15.5" x14ac:dyDescent="0.35">
      <c r="A429" s="87" t="s">
        <v>4250</v>
      </c>
      <c r="B429" s="87" t="s">
        <v>4237</v>
      </c>
      <c r="C429" s="88">
        <v>1</v>
      </c>
    </row>
    <row r="430" spans="1:3" ht="15.5" x14ac:dyDescent="0.35">
      <c r="A430" s="87" t="s">
        <v>4251</v>
      </c>
      <c r="B430" s="87" t="s">
        <v>4252</v>
      </c>
      <c r="C430" s="88">
        <v>1</v>
      </c>
    </row>
    <row r="431" spans="1:3" ht="15.5" x14ac:dyDescent="0.35">
      <c r="A431" s="87" t="s">
        <v>4253</v>
      </c>
      <c r="B431" s="87" t="s">
        <v>4254</v>
      </c>
      <c r="C431" s="88">
        <v>1</v>
      </c>
    </row>
    <row r="432" spans="1:3" ht="15.5" x14ac:dyDescent="0.35">
      <c r="A432" s="87" t="s">
        <v>4255</v>
      </c>
      <c r="B432" s="87" t="s">
        <v>4256</v>
      </c>
      <c r="C432" s="88">
        <v>1</v>
      </c>
    </row>
    <row r="433" spans="1:3" ht="15.5" x14ac:dyDescent="0.35">
      <c r="A433" s="87" t="s">
        <v>4257</v>
      </c>
      <c r="B433" s="87" t="s">
        <v>4258</v>
      </c>
      <c r="C433" s="88">
        <v>1</v>
      </c>
    </row>
    <row r="434" spans="1:3" ht="15.5" x14ac:dyDescent="0.35">
      <c r="A434" s="87" t="s">
        <v>4259</v>
      </c>
      <c r="B434" s="87" t="s">
        <v>4260</v>
      </c>
      <c r="C434" s="88">
        <v>1</v>
      </c>
    </row>
    <row r="435" spans="1:3" ht="15.5" x14ac:dyDescent="0.35">
      <c r="A435" s="87" t="s">
        <v>4261</v>
      </c>
      <c r="B435" s="87" t="s">
        <v>4262</v>
      </c>
      <c r="C435" s="88">
        <v>1</v>
      </c>
    </row>
    <row r="436" spans="1:3" ht="15.5" x14ac:dyDescent="0.35">
      <c r="A436" s="87" t="s">
        <v>4263</v>
      </c>
      <c r="B436" s="87" t="s">
        <v>4264</v>
      </c>
      <c r="C436" s="88">
        <v>1</v>
      </c>
    </row>
    <row r="437" spans="1:3" ht="15.5" x14ac:dyDescent="0.35">
      <c r="A437" s="87" t="s">
        <v>4265</v>
      </c>
      <c r="B437" s="87" t="s">
        <v>4266</v>
      </c>
      <c r="C437" s="88">
        <v>1</v>
      </c>
    </row>
    <row r="438" spans="1:3" ht="15.5" x14ac:dyDescent="0.35">
      <c r="A438" s="87" t="s">
        <v>4267</v>
      </c>
      <c r="B438" s="87" t="s">
        <v>4268</v>
      </c>
      <c r="C438" s="88">
        <v>1</v>
      </c>
    </row>
    <row r="439" spans="1:3" ht="15.5" x14ac:dyDescent="0.35">
      <c r="A439" s="87" t="s">
        <v>4269</v>
      </c>
      <c r="B439" s="87" t="s">
        <v>4270</v>
      </c>
      <c r="C439" s="88">
        <v>1</v>
      </c>
    </row>
    <row r="440" spans="1:3" ht="15.5" x14ac:dyDescent="0.35">
      <c r="A440" s="87" t="s">
        <v>4271</v>
      </c>
      <c r="B440" s="87" t="s">
        <v>4272</v>
      </c>
      <c r="C440" s="88">
        <v>1</v>
      </c>
    </row>
    <row r="441" spans="1:3" ht="15.5" x14ac:dyDescent="0.35">
      <c r="A441" s="87" t="s">
        <v>4273</v>
      </c>
      <c r="B441" s="87" t="s">
        <v>4274</v>
      </c>
      <c r="C441" s="88">
        <v>1</v>
      </c>
    </row>
    <row r="442" spans="1:3" ht="15.5" x14ac:dyDescent="0.35">
      <c r="A442" s="87" t="s">
        <v>4275</v>
      </c>
      <c r="B442" s="87" t="s">
        <v>4276</v>
      </c>
      <c r="C442" s="88">
        <v>1</v>
      </c>
    </row>
    <row r="443" spans="1:3" ht="15.5" x14ac:dyDescent="0.35">
      <c r="A443" s="87" t="s">
        <v>4277</v>
      </c>
      <c r="B443" s="87" t="s">
        <v>4278</v>
      </c>
      <c r="C443" s="88">
        <v>1</v>
      </c>
    </row>
    <row r="444" spans="1:3" ht="15.5" x14ac:dyDescent="0.35">
      <c r="A444" s="87" t="s">
        <v>4279</v>
      </c>
      <c r="B444" s="87" t="s">
        <v>4280</v>
      </c>
      <c r="C444" s="88">
        <v>1</v>
      </c>
    </row>
    <row r="445" spans="1:3" ht="15.5" x14ac:dyDescent="0.35">
      <c r="A445" s="87" t="s">
        <v>4281</v>
      </c>
      <c r="B445" s="87" t="s">
        <v>4282</v>
      </c>
      <c r="C445" s="88">
        <v>1</v>
      </c>
    </row>
    <row r="446" spans="1:3" ht="15.5" x14ac:dyDescent="0.35">
      <c r="A446" s="87" t="s">
        <v>4283</v>
      </c>
      <c r="B446" s="87" t="s">
        <v>4284</v>
      </c>
      <c r="C446" s="88">
        <v>1</v>
      </c>
    </row>
    <row r="447" spans="1:3" ht="15.5" x14ac:dyDescent="0.35">
      <c r="A447" s="87" t="s">
        <v>4285</v>
      </c>
      <c r="B447" s="87" t="s">
        <v>4286</v>
      </c>
      <c r="C447" s="88">
        <v>1</v>
      </c>
    </row>
    <row r="448" spans="1:3" ht="15.5" x14ac:dyDescent="0.35">
      <c r="A448" s="87" t="s">
        <v>4287</v>
      </c>
      <c r="B448" s="87" t="s">
        <v>4288</v>
      </c>
      <c r="C448" s="88">
        <v>1</v>
      </c>
    </row>
    <row r="449" spans="1:3" ht="15.5" x14ac:dyDescent="0.35">
      <c r="A449" s="87" t="s">
        <v>4289</v>
      </c>
      <c r="B449" s="87" t="s">
        <v>4290</v>
      </c>
      <c r="C449" s="88">
        <v>1</v>
      </c>
    </row>
    <row r="450" spans="1:3" ht="15.5" x14ac:dyDescent="0.35">
      <c r="A450" s="87" t="s">
        <v>4291</v>
      </c>
      <c r="B450" s="87" t="s">
        <v>4292</v>
      </c>
      <c r="C450" s="88">
        <v>1</v>
      </c>
    </row>
    <row r="451" spans="1:3" ht="15.5" x14ac:dyDescent="0.35">
      <c r="A451" s="87" t="s">
        <v>4293</v>
      </c>
      <c r="B451" s="87" t="s">
        <v>4294</v>
      </c>
      <c r="C451" s="88">
        <v>1</v>
      </c>
    </row>
    <row r="452" spans="1:3" ht="15.5" x14ac:dyDescent="0.35">
      <c r="A452" s="87" t="s">
        <v>4295</v>
      </c>
      <c r="B452" s="87" t="s">
        <v>4296</v>
      </c>
      <c r="C452" s="88">
        <v>1</v>
      </c>
    </row>
    <row r="453" spans="1:3" ht="15.5" x14ac:dyDescent="0.35">
      <c r="A453" s="87" t="s">
        <v>4297</v>
      </c>
      <c r="B453" s="87" t="s">
        <v>4298</v>
      </c>
      <c r="C453" s="88">
        <v>1</v>
      </c>
    </row>
    <row r="454" spans="1:3" ht="15.5" x14ac:dyDescent="0.35">
      <c r="A454" s="87" t="s">
        <v>4299</v>
      </c>
      <c r="B454" s="87" t="s">
        <v>4300</v>
      </c>
      <c r="C454" s="88">
        <v>1</v>
      </c>
    </row>
    <row r="455" spans="1:3" ht="15.5" x14ac:dyDescent="0.35">
      <c r="A455" s="87" t="s">
        <v>4301</v>
      </c>
      <c r="B455" s="87" t="s">
        <v>4302</v>
      </c>
      <c r="C455" s="88">
        <v>1</v>
      </c>
    </row>
    <row r="456" spans="1:3" ht="15.5" x14ac:dyDescent="0.35">
      <c r="A456" s="87" t="s">
        <v>4303</v>
      </c>
      <c r="B456" s="87" t="s">
        <v>4304</v>
      </c>
      <c r="C456" s="88">
        <v>1</v>
      </c>
    </row>
    <row r="457" spans="1:3" ht="15.5" x14ac:dyDescent="0.35">
      <c r="A457" s="87" t="s">
        <v>4305</v>
      </c>
      <c r="B457" s="87" t="s">
        <v>4306</v>
      </c>
      <c r="C457" s="88">
        <v>1</v>
      </c>
    </row>
    <row r="458" spans="1:3" ht="15.5" x14ac:dyDescent="0.35">
      <c r="A458" s="87" t="s">
        <v>4307</v>
      </c>
      <c r="B458" s="87" t="s">
        <v>4308</v>
      </c>
      <c r="C458" s="88">
        <v>1</v>
      </c>
    </row>
    <row r="459" spans="1:3" ht="15.5" x14ac:dyDescent="0.35">
      <c r="A459" s="87" t="s">
        <v>4309</v>
      </c>
      <c r="B459" s="87" t="s">
        <v>4310</v>
      </c>
      <c r="C459" s="88">
        <v>1</v>
      </c>
    </row>
    <row r="460" spans="1:3" ht="15.5" x14ac:dyDescent="0.35">
      <c r="A460" s="87" t="s">
        <v>4311</v>
      </c>
      <c r="B460" s="87" t="s">
        <v>4312</v>
      </c>
      <c r="C460" s="88">
        <v>1</v>
      </c>
    </row>
    <row r="461" spans="1:3" ht="15.5" x14ac:dyDescent="0.35">
      <c r="A461" s="87" t="s">
        <v>4313</v>
      </c>
      <c r="B461" s="87" t="s">
        <v>4314</v>
      </c>
      <c r="C461" s="88">
        <v>1</v>
      </c>
    </row>
    <row r="462" spans="1:3" ht="15.5" x14ac:dyDescent="0.35">
      <c r="A462" s="87" t="s">
        <v>4315</v>
      </c>
      <c r="B462" s="87" t="s">
        <v>4316</v>
      </c>
      <c r="C462" s="88">
        <v>1</v>
      </c>
    </row>
    <row r="463" spans="1:3" ht="15.5" x14ac:dyDescent="0.35">
      <c r="A463" s="87" t="s">
        <v>4317</v>
      </c>
      <c r="B463" s="87" t="s">
        <v>4318</v>
      </c>
      <c r="C463" s="88">
        <v>1</v>
      </c>
    </row>
    <row r="464" spans="1:3" ht="15.5" x14ac:dyDescent="0.35">
      <c r="A464" s="87" t="s">
        <v>4319</v>
      </c>
      <c r="B464" s="87" t="s">
        <v>4320</v>
      </c>
      <c r="C464" s="88">
        <v>1</v>
      </c>
    </row>
    <row r="465" spans="1:3" ht="15.5" x14ac:dyDescent="0.35">
      <c r="A465" s="87" t="s">
        <v>4321</v>
      </c>
      <c r="B465" s="87" t="s">
        <v>4322</v>
      </c>
      <c r="C465" s="88">
        <v>1</v>
      </c>
    </row>
    <row r="466" spans="1:3" ht="15.5" x14ac:dyDescent="0.35">
      <c r="A466" s="87" t="s">
        <v>4323</v>
      </c>
      <c r="B466" s="87" t="s">
        <v>4324</v>
      </c>
      <c r="C466" s="88">
        <v>1</v>
      </c>
    </row>
    <row r="467" spans="1:3" ht="15.5" x14ac:dyDescent="0.35">
      <c r="A467" s="87" t="s">
        <v>4325</v>
      </c>
      <c r="B467" s="87" t="s">
        <v>4326</v>
      </c>
      <c r="C467" s="88">
        <v>1</v>
      </c>
    </row>
    <row r="468" spans="1:3" ht="15.5" x14ac:dyDescent="0.35">
      <c r="A468" s="87" t="s">
        <v>4327</v>
      </c>
      <c r="B468" s="87" t="s">
        <v>4328</v>
      </c>
      <c r="C468" s="88">
        <v>1</v>
      </c>
    </row>
    <row r="469" spans="1:3" ht="15.5" x14ac:dyDescent="0.35">
      <c r="A469" s="87" t="s">
        <v>4329</v>
      </c>
      <c r="B469" s="87" t="s">
        <v>4330</v>
      </c>
      <c r="C469" s="88">
        <v>1</v>
      </c>
    </row>
    <row r="470" spans="1:3" ht="15.5" x14ac:dyDescent="0.35">
      <c r="A470" s="87" t="s">
        <v>4331</v>
      </c>
      <c r="B470" s="87" t="s">
        <v>4332</v>
      </c>
      <c r="C470" s="88">
        <v>1</v>
      </c>
    </row>
    <row r="471" spans="1:3" ht="15.5" x14ac:dyDescent="0.35">
      <c r="A471" s="87" t="s">
        <v>4333</v>
      </c>
      <c r="B471" s="87" t="s">
        <v>4334</v>
      </c>
      <c r="C471" s="88">
        <v>1</v>
      </c>
    </row>
    <row r="472" spans="1:3" ht="15.5" x14ac:dyDescent="0.35">
      <c r="A472" s="87" t="s">
        <v>4335</v>
      </c>
      <c r="B472" s="87" t="s">
        <v>4336</v>
      </c>
      <c r="C472" s="88">
        <v>1</v>
      </c>
    </row>
    <row r="473" spans="1:3" ht="15.5" x14ac:dyDescent="0.35">
      <c r="A473" s="87" t="s">
        <v>4337</v>
      </c>
      <c r="B473" s="87" t="s">
        <v>4338</v>
      </c>
      <c r="C473" s="88">
        <v>1</v>
      </c>
    </row>
    <row r="474" spans="1:3" ht="15.5" x14ac:dyDescent="0.35">
      <c r="A474" s="87" t="s">
        <v>4339</v>
      </c>
      <c r="B474" s="87" t="s">
        <v>4340</v>
      </c>
      <c r="C474" s="88">
        <v>1</v>
      </c>
    </row>
    <row r="475" spans="1:3" ht="15.5" x14ac:dyDescent="0.35">
      <c r="A475" s="87" t="s">
        <v>4341</v>
      </c>
      <c r="B475" s="87" t="s">
        <v>4342</v>
      </c>
      <c r="C475" s="88">
        <v>5</v>
      </c>
    </row>
    <row r="476" spans="1:3" ht="15.5" x14ac:dyDescent="0.35">
      <c r="A476" s="87" t="s">
        <v>4343</v>
      </c>
      <c r="B476" s="87" t="s">
        <v>4344</v>
      </c>
      <c r="C476" s="88">
        <v>4</v>
      </c>
    </row>
    <row r="477" spans="1:3" ht="15.5" x14ac:dyDescent="0.35">
      <c r="A477" s="87" t="s">
        <v>4345</v>
      </c>
      <c r="B477" s="87" t="s">
        <v>4346</v>
      </c>
      <c r="C477" s="88">
        <v>1</v>
      </c>
    </row>
    <row r="478" spans="1:3" ht="15.5" x14ac:dyDescent="0.35">
      <c r="A478" s="87" t="s">
        <v>4347</v>
      </c>
      <c r="B478" s="87" t="s">
        <v>4348</v>
      </c>
      <c r="C478" s="88">
        <v>1</v>
      </c>
    </row>
    <row r="479" spans="1:3" ht="15.5" x14ac:dyDescent="0.35">
      <c r="A479" s="87" t="s">
        <v>4349</v>
      </c>
      <c r="B479" s="87" t="s">
        <v>4350</v>
      </c>
      <c r="C479" s="88">
        <v>1</v>
      </c>
    </row>
    <row r="480" spans="1:3" ht="15.5" x14ac:dyDescent="0.35">
      <c r="A480" s="87" t="s">
        <v>4351</v>
      </c>
      <c r="B480" s="87" t="s">
        <v>4352</v>
      </c>
      <c r="C480" s="88">
        <v>1</v>
      </c>
    </row>
    <row r="481" spans="1:3" ht="15.5" x14ac:dyDescent="0.35">
      <c r="A481" s="87" t="s">
        <v>4353</v>
      </c>
      <c r="B481" s="87" t="s">
        <v>4354</v>
      </c>
      <c r="C481" s="88">
        <v>1</v>
      </c>
    </row>
    <row r="482" spans="1:3" ht="15.5" x14ac:dyDescent="0.35">
      <c r="A482" s="87" t="s">
        <v>4355</v>
      </c>
      <c r="B482" s="87" t="s">
        <v>4356</v>
      </c>
      <c r="C482" s="88">
        <v>1</v>
      </c>
    </row>
    <row r="483" spans="1:3" ht="15.5" x14ac:dyDescent="0.35">
      <c r="A483" s="87" t="s">
        <v>4357</v>
      </c>
      <c r="B483" s="87" t="s">
        <v>4358</v>
      </c>
      <c r="C483" s="88">
        <v>1</v>
      </c>
    </row>
    <row r="484" spans="1:3" ht="15.5" x14ac:dyDescent="0.35">
      <c r="A484" s="87" t="s">
        <v>4359</v>
      </c>
      <c r="B484" s="87" t="s">
        <v>4360</v>
      </c>
      <c r="C484" s="88">
        <v>1</v>
      </c>
    </row>
    <row r="485" spans="1:3" ht="15.5" x14ac:dyDescent="0.35">
      <c r="A485" s="87" t="s">
        <v>4361</v>
      </c>
      <c r="B485" s="87" t="s">
        <v>4362</v>
      </c>
      <c r="C485" s="88">
        <v>1</v>
      </c>
    </row>
    <row r="486" spans="1:3" ht="15.5" x14ac:dyDescent="0.35">
      <c r="A486" s="87" t="s">
        <v>4363</v>
      </c>
      <c r="B486" s="87" t="s">
        <v>4364</v>
      </c>
      <c r="C486" s="88">
        <v>1</v>
      </c>
    </row>
    <row r="487" spans="1:3" ht="15.5" x14ac:dyDescent="0.35">
      <c r="A487" s="87" t="s">
        <v>4365</v>
      </c>
      <c r="B487" s="87" t="s">
        <v>4366</v>
      </c>
      <c r="C487" s="88">
        <v>1</v>
      </c>
    </row>
    <row r="488" spans="1:3" ht="15.5" x14ac:dyDescent="0.35">
      <c r="A488" s="87" t="s">
        <v>4367</v>
      </c>
      <c r="B488" s="87" t="s">
        <v>4368</v>
      </c>
      <c r="C488" s="88">
        <v>1</v>
      </c>
    </row>
    <row r="489" spans="1:3" ht="15.5" x14ac:dyDescent="0.35">
      <c r="A489" s="87" t="s">
        <v>4369</v>
      </c>
      <c r="B489" s="87" t="s">
        <v>4370</v>
      </c>
      <c r="C489" s="88">
        <v>1</v>
      </c>
    </row>
    <row r="490" spans="1:3" ht="15.5" x14ac:dyDescent="0.35">
      <c r="A490" s="87" t="s">
        <v>4371</v>
      </c>
      <c r="B490" s="87" t="s">
        <v>4372</v>
      </c>
      <c r="C490" s="88">
        <v>8</v>
      </c>
    </row>
    <row r="491" spans="1:3" ht="15.5" x14ac:dyDescent="0.35">
      <c r="A491" s="87" t="s">
        <v>4373</v>
      </c>
      <c r="B491" s="87" t="s">
        <v>4374</v>
      </c>
      <c r="C491" s="88">
        <v>1</v>
      </c>
    </row>
    <row r="492" spans="1:3" ht="15.5" x14ac:dyDescent="0.35">
      <c r="A492" s="87" t="s">
        <v>4375</v>
      </c>
      <c r="B492" s="87" t="s">
        <v>4376</v>
      </c>
      <c r="C492" s="88">
        <v>1</v>
      </c>
    </row>
    <row r="493" spans="1:3" ht="15.5" x14ac:dyDescent="0.35">
      <c r="A493" s="87" t="s">
        <v>4377</v>
      </c>
      <c r="B493" s="87" t="s">
        <v>4378</v>
      </c>
      <c r="C493" s="88">
        <v>1</v>
      </c>
    </row>
    <row r="494" spans="1:3" ht="15.5" x14ac:dyDescent="0.35">
      <c r="A494" s="87" t="s">
        <v>4379</v>
      </c>
      <c r="B494" s="87" t="s">
        <v>4380</v>
      </c>
      <c r="C494" s="88">
        <v>1</v>
      </c>
    </row>
    <row r="495" spans="1:3" ht="15.5" x14ac:dyDescent="0.35">
      <c r="A495" s="87" t="s">
        <v>4381</v>
      </c>
      <c r="B495" s="87" t="s">
        <v>4382</v>
      </c>
      <c r="C495" s="88">
        <v>1</v>
      </c>
    </row>
    <row r="496" spans="1:3" ht="15.5" x14ac:dyDescent="0.35">
      <c r="A496" s="87" t="s">
        <v>4383</v>
      </c>
      <c r="B496" s="87" t="s">
        <v>4384</v>
      </c>
      <c r="C496" s="88">
        <v>1</v>
      </c>
    </row>
    <row r="497" spans="1:3" ht="15.5" x14ac:dyDescent="0.35">
      <c r="A497" s="87" t="s">
        <v>4385</v>
      </c>
      <c r="B497" s="87" t="s">
        <v>4386</v>
      </c>
      <c r="C497" s="88">
        <v>1</v>
      </c>
    </row>
    <row r="498" spans="1:3" ht="15.5" x14ac:dyDescent="0.35">
      <c r="A498" s="87" t="s">
        <v>4387</v>
      </c>
      <c r="B498" s="87" t="s">
        <v>4388</v>
      </c>
      <c r="C498" s="88">
        <v>1</v>
      </c>
    </row>
    <row r="499" spans="1:3" ht="15.5" x14ac:dyDescent="0.35">
      <c r="A499" s="87" t="s">
        <v>4389</v>
      </c>
      <c r="B499" s="87" t="s">
        <v>4390</v>
      </c>
      <c r="C499" s="88">
        <v>1</v>
      </c>
    </row>
    <row r="500" spans="1:3" ht="15.5" x14ac:dyDescent="0.35">
      <c r="A500" s="87" t="s">
        <v>4391</v>
      </c>
      <c r="B500" s="87" t="s">
        <v>4392</v>
      </c>
      <c r="C500" s="88">
        <v>1</v>
      </c>
    </row>
    <row r="501" spans="1:3" ht="15.5" x14ac:dyDescent="0.35">
      <c r="A501" s="87" t="s">
        <v>4393</v>
      </c>
      <c r="B501" s="87" t="s">
        <v>4394</v>
      </c>
      <c r="C501" s="88">
        <v>1</v>
      </c>
    </row>
    <row r="502" spans="1:3" ht="15.5" x14ac:dyDescent="0.35">
      <c r="A502" s="87" t="s">
        <v>4395</v>
      </c>
      <c r="B502" s="87" t="s">
        <v>4396</v>
      </c>
      <c r="C502" s="88">
        <v>1</v>
      </c>
    </row>
    <row r="503" spans="1:3" ht="15.5" x14ac:dyDescent="0.35">
      <c r="A503" s="87" t="s">
        <v>4397</v>
      </c>
      <c r="B503" s="87" t="s">
        <v>4398</v>
      </c>
      <c r="C503" s="88">
        <v>1</v>
      </c>
    </row>
    <row r="504" spans="1:3" ht="15.5" x14ac:dyDescent="0.35">
      <c r="A504" s="87" t="s">
        <v>4399</v>
      </c>
      <c r="B504" s="87" t="s">
        <v>4400</v>
      </c>
      <c r="C504" s="88">
        <v>1</v>
      </c>
    </row>
    <row r="505" spans="1:3" ht="15.5" x14ac:dyDescent="0.35">
      <c r="A505" s="87" t="s">
        <v>4401</v>
      </c>
      <c r="B505" s="87" t="s">
        <v>4402</v>
      </c>
      <c r="C505" s="88">
        <v>1</v>
      </c>
    </row>
    <row r="506" spans="1:3" ht="15.5" x14ac:dyDescent="0.35">
      <c r="A506" s="87" t="s">
        <v>4403</v>
      </c>
      <c r="B506" s="87" t="s">
        <v>4404</v>
      </c>
      <c r="C506" s="88">
        <v>1</v>
      </c>
    </row>
    <row r="507" spans="1:3" ht="15.5" x14ac:dyDescent="0.35">
      <c r="A507" s="87" t="s">
        <v>4405</v>
      </c>
      <c r="B507" s="87" t="s">
        <v>4406</v>
      </c>
      <c r="C507" s="88">
        <v>1</v>
      </c>
    </row>
    <row r="508" spans="1:3" ht="15.5" x14ac:dyDescent="0.35">
      <c r="A508" s="87" t="s">
        <v>4407</v>
      </c>
      <c r="B508" s="87" t="s">
        <v>4408</v>
      </c>
      <c r="C508" s="88">
        <v>1</v>
      </c>
    </row>
    <row r="509" spans="1:3" ht="15.5" x14ac:dyDescent="0.35">
      <c r="A509" s="87" t="s">
        <v>4409</v>
      </c>
      <c r="B509" s="87" t="s">
        <v>4410</v>
      </c>
      <c r="C509" s="88">
        <v>1</v>
      </c>
    </row>
    <row r="510" spans="1:3" ht="15.5" x14ac:dyDescent="0.35">
      <c r="A510" s="87" t="s">
        <v>4411</v>
      </c>
      <c r="B510" s="87" t="s">
        <v>4412</v>
      </c>
      <c r="C510" s="88">
        <v>1</v>
      </c>
    </row>
    <row r="511" spans="1:3" ht="15.5" x14ac:dyDescent="0.35">
      <c r="A511" s="87" t="s">
        <v>4413</v>
      </c>
      <c r="B511" s="87" t="s">
        <v>4414</v>
      </c>
      <c r="C511" s="88">
        <v>1</v>
      </c>
    </row>
    <row r="512" spans="1:3" ht="15.5" x14ac:dyDescent="0.35">
      <c r="A512" s="87" t="s">
        <v>4415</v>
      </c>
      <c r="B512" s="87" t="s">
        <v>4416</v>
      </c>
      <c r="C512" s="88">
        <v>1</v>
      </c>
    </row>
    <row r="513" spans="1:3" ht="15.5" x14ac:dyDescent="0.35">
      <c r="A513" s="87" t="s">
        <v>4417</v>
      </c>
      <c r="B513" s="87" t="s">
        <v>4418</v>
      </c>
      <c r="C513" s="88">
        <v>1</v>
      </c>
    </row>
    <row r="514" spans="1:3" ht="15.5" x14ac:dyDescent="0.35">
      <c r="A514" s="87" t="s">
        <v>4419</v>
      </c>
      <c r="B514" s="87" t="s">
        <v>4420</v>
      </c>
      <c r="C514" s="88">
        <v>1</v>
      </c>
    </row>
    <row r="515" spans="1:3" ht="15.5" x14ac:dyDescent="0.35">
      <c r="A515" s="87" t="s">
        <v>4421</v>
      </c>
      <c r="B515" s="87" t="s">
        <v>4422</v>
      </c>
      <c r="C515" s="88">
        <v>1</v>
      </c>
    </row>
    <row r="516" spans="1:3" ht="15.5" x14ac:dyDescent="0.35">
      <c r="A516" s="87" t="s">
        <v>4423</v>
      </c>
      <c r="B516" s="87" t="s">
        <v>4424</v>
      </c>
      <c r="C516" s="88">
        <v>1</v>
      </c>
    </row>
    <row r="517" spans="1:3" ht="15.5" x14ac:dyDescent="0.35">
      <c r="A517" s="87" t="s">
        <v>4425</v>
      </c>
      <c r="B517" s="87" t="s">
        <v>4426</v>
      </c>
      <c r="C517" s="88">
        <v>1</v>
      </c>
    </row>
    <row r="518" spans="1:3" ht="15.5" x14ac:dyDescent="0.35">
      <c r="A518" s="87" t="s">
        <v>4427</v>
      </c>
      <c r="B518" s="87" t="s">
        <v>4428</v>
      </c>
      <c r="C518" s="88">
        <v>1</v>
      </c>
    </row>
    <row r="519" spans="1:3" ht="15.5" x14ac:dyDescent="0.35">
      <c r="A519" s="87" t="s">
        <v>4429</v>
      </c>
      <c r="B519" s="87" t="s">
        <v>4430</v>
      </c>
      <c r="C519" s="88">
        <v>1</v>
      </c>
    </row>
    <row r="520" spans="1:3" ht="15.5" x14ac:dyDescent="0.35">
      <c r="A520" s="87" t="s">
        <v>4431</v>
      </c>
      <c r="B520" s="87" t="s">
        <v>4432</v>
      </c>
      <c r="C520" s="88">
        <v>1</v>
      </c>
    </row>
    <row r="521" spans="1:3" ht="15.5" x14ac:dyDescent="0.35">
      <c r="A521" s="87" t="s">
        <v>4433</v>
      </c>
      <c r="B521" s="87" t="s">
        <v>4434</v>
      </c>
      <c r="C521" s="88">
        <v>1</v>
      </c>
    </row>
    <row r="522" spans="1:3" ht="15.5" x14ac:dyDescent="0.35">
      <c r="A522" s="87" t="s">
        <v>4435</v>
      </c>
      <c r="B522" s="87" t="s">
        <v>4436</v>
      </c>
      <c r="C522" s="88">
        <v>1</v>
      </c>
    </row>
    <row r="523" spans="1:3" ht="15.5" x14ac:dyDescent="0.35">
      <c r="A523" s="87" t="s">
        <v>4437</v>
      </c>
      <c r="B523" s="87" t="s">
        <v>4438</v>
      </c>
      <c r="C523" s="88">
        <v>1</v>
      </c>
    </row>
    <row r="524" spans="1:3" ht="15.5" x14ac:dyDescent="0.35">
      <c r="A524" s="87" t="s">
        <v>4439</v>
      </c>
      <c r="B524" s="87" t="s">
        <v>4440</v>
      </c>
      <c r="C524" s="88">
        <v>1</v>
      </c>
    </row>
    <row r="525" spans="1:3" ht="15.5" x14ac:dyDescent="0.35">
      <c r="A525" s="87" t="s">
        <v>4441</v>
      </c>
      <c r="B525" s="87" t="s">
        <v>4442</v>
      </c>
      <c r="C525" s="88">
        <v>1</v>
      </c>
    </row>
    <row r="526" spans="1:3" ht="15.5" x14ac:dyDescent="0.35">
      <c r="A526" s="87" t="s">
        <v>4443</v>
      </c>
      <c r="B526" s="87" t="s">
        <v>4444</v>
      </c>
      <c r="C526" s="88">
        <v>1</v>
      </c>
    </row>
    <row r="527" spans="1:3" ht="15.5" x14ac:dyDescent="0.35">
      <c r="A527" s="87" t="s">
        <v>4445</v>
      </c>
      <c r="B527" s="87" t="s">
        <v>4446</v>
      </c>
      <c r="C527" s="8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A14C5268-39B8-4693-A65B-12B8A3656C58}">
  <ds:schemaRefs>
    <ds:schemaRef ds:uri="http://schemas.microsoft.com/sharepoint/v3/contenttype/forms"/>
  </ds:schemaRefs>
</ds:datastoreItem>
</file>

<file path=customXml/itemProps2.xml><?xml version="1.0" encoding="utf-8"?>
<ds:datastoreItem xmlns:ds="http://schemas.openxmlformats.org/officeDocument/2006/customXml" ds:itemID="{2D220C0D-47AA-4CB1-AD10-D68ACB160D66}"/>
</file>

<file path=customXml/itemProps3.xml><?xml version="1.0" encoding="utf-8"?>
<ds:datastoreItem xmlns:ds="http://schemas.openxmlformats.org/officeDocument/2006/customXml" ds:itemID="{81989165-2581-4CF6-BE7A-360387DEDF7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2022-08-24T13:36:34Z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